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0_PROJEKTI\Kanalizacija\2017\Vodice_oborinska kanalizacija_Stara jezgra\0_Gotovo\2_Zarovo Dulcin\"/>
    </mc:Choice>
  </mc:AlternateContent>
  <bookViews>
    <workbookView xWindow="0" yWindow="0" windowWidth="28800" windowHeight="11085"/>
  </bookViews>
  <sheets>
    <sheet name="Zarovo Dulcin" sheetId="22" r:id="rId1"/>
  </sheets>
  <definedNames>
    <definedName name="_xlnm.Print_Titles" localSheetId="0">'Zarovo Dulcin'!$11:$12</definedName>
    <definedName name="_xlnm.Print_Area" localSheetId="0">'Zarovo Dulcin'!$A$1:$F$609</definedName>
  </definedNames>
  <calcPr calcId="162913"/>
</workbook>
</file>

<file path=xl/calcChain.xml><?xml version="1.0" encoding="utf-8"?>
<calcChain xmlns="http://schemas.openxmlformats.org/spreadsheetml/2006/main">
  <c r="H314" i="22" l="1"/>
  <c r="H308" i="22"/>
  <c r="H307" i="22"/>
  <c r="H306" i="22"/>
  <c r="H181" i="22"/>
  <c r="I181" i="22" s="1"/>
  <c r="G387" i="22" l="1"/>
  <c r="G533" i="22" l="1"/>
  <c r="G518" i="22"/>
  <c r="G135" i="22"/>
  <c r="G402" i="22"/>
  <c r="G364" i="22" l="1"/>
  <c r="G115" i="22"/>
  <c r="G355" i="22"/>
  <c r="G350" i="22"/>
  <c r="G349" i="22"/>
  <c r="G348" i="22"/>
  <c r="G337" i="22"/>
  <c r="G332" i="22"/>
  <c r="G327" i="22"/>
  <c r="G322" i="22"/>
  <c r="G317" i="22"/>
  <c r="G234" i="22" l="1"/>
  <c r="G229" i="22"/>
  <c r="G224" i="22"/>
  <c r="G223" i="22"/>
  <c r="G219" i="22"/>
  <c r="G213" i="22"/>
  <c r="G214" i="22"/>
  <c r="G207" i="22"/>
  <c r="G202" i="22"/>
  <c r="G201" i="22"/>
  <c r="G195" i="22"/>
  <c r="G190" i="22"/>
  <c r="G185" i="22"/>
  <c r="G174" i="22"/>
  <c r="G169" i="22"/>
  <c r="G157" i="22"/>
  <c r="G130" i="22"/>
  <c r="G120" i="22"/>
  <c r="G110" i="22"/>
  <c r="G105" i="22"/>
  <c r="G45" i="22"/>
</calcChain>
</file>

<file path=xl/sharedStrings.xml><?xml version="1.0" encoding="utf-8"?>
<sst xmlns="http://schemas.openxmlformats.org/spreadsheetml/2006/main" count="545" uniqueCount="374">
  <si>
    <t>2.7.</t>
  </si>
  <si>
    <t>PRIPREMNI RADOVI</t>
  </si>
  <si>
    <t>1.1.</t>
  </si>
  <si>
    <t>m'</t>
  </si>
  <si>
    <t>1.2.</t>
  </si>
  <si>
    <t>1.3.</t>
  </si>
  <si>
    <t>kom</t>
  </si>
  <si>
    <t>UKUPNO PRIPREMNI RADOVI</t>
  </si>
  <si>
    <t>ZEMLJANI RADOVI</t>
  </si>
  <si>
    <t>2.1.</t>
  </si>
  <si>
    <t>2.3.</t>
  </si>
  <si>
    <t>2.4.</t>
  </si>
  <si>
    <t>UKUPNO ZEMLJANI RADOVI</t>
  </si>
  <si>
    <t>BETONSKI I ARMIRANOBETONSKI RADOVI</t>
  </si>
  <si>
    <t>3.1.</t>
  </si>
  <si>
    <t>3.2.</t>
  </si>
  <si>
    <t>kg</t>
  </si>
  <si>
    <t>UKUPNO BETONSKI I ARMIRANO BETONSKI RADOVI</t>
  </si>
  <si>
    <t>KANALIZACIJSKI RADOVI</t>
  </si>
  <si>
    <t>4.1.</t>
  </si>
  <si>
    <t>Obračun paušalno.</t>
  </si>
  <si>
    <t>paušal</t>
  </si>
  <si>
    <t>1.</t>
  </si>
  <si>
    <t>2.</t>
  </si>
  <si>
    <t>3.</t>
  </si>
  <si>
    <t>4.</t>
  </si>
  <si>
    <t>5.</t>
  </si>
  <si>
    <t>6.</t>
  </si>
  <si>
    <t>7.</t>
  </si>
  <si>
    <t>8.</t>
  </si>
  <si>
    <t>Obračun po kompletu.</t>
  </si>
  <si>
    <t>5.2.</t>
  </si>
  <si>
    <t>8.1.</t>
  </si>
  <si>
    <t>3.3.</t>
  </si>
  <si>
    <t>UKUPNO ZIDARSKI RADOVI</t>
  </si>
  <si>
    <t>UKUPNO KANALIZACIJSKI RADOVI</t>
  </si>
  <si>
    <t>BRAVARSKI RADOVI</t>
  </si>
  <si>
    <t>5.1.</t>
  </si>
  <si>
    <t>UKUPNO BRAVARSKI RADOVI</t>
  </si>
  <si>
    <t>6.1.</t>
  </si>
  <si>
    <t>7.1.</t>
  </si>
  <si>
    <t>BETONSKI I ARMIRANO BETONSKI RADOVI</t>
  </si>
  <si>
    <t>ZIDARSKI RADOVI</t>
  </si>
  <si>
    <t>6.2.</t>
  </si>
  <si>
    <t>2.2.</t>
  </si>
  <si>
    <t>3.6.</t>
  </si>
  <si>
    <t>8.2.</t>
  </si>
  <si>
    <t>4.2.</t>
  </si>
  <si>
    <t>sati</t>
  </si>
  <si>
    <t>2.11.</t>
  </si>
  <si>
    <t>3.4.</t>
  </si>
  <si>
    <t>3.5.</t>
  </si>
  <si>
    <t>7.2.</t>
  </si>
  <si>
    <t>UKUPNO ZAVRŠNI RADOVI I ISPITIVANJA</t>
  </si>
  <si>
    <t>1.4.</t>
  </si>
  <si>
    <t>Nabava, doprema i postavljanje privremene signalizacije za vrijeme izvođenja radova u skladu s elaboratom privremene regulacije prometa kojeg je ovjerila nadležna uprava za ceste.</t>
  </si>
  <si>
    <t>1.5.</t>
  </si>
  <si>
    <t>1.6.</t>
  </si>
  <si>
    <t>Obračun po m' ograđene trase.</t>
  </si>
  <si>
    <t>1.7.</t>
  </si>
  <si>
    <t>Obračun po komadu izrade i postave prijelaza - mostića.</t>
  </si>
  <si>
    <t>1.8.</t>
  </si>
  <si>
    <t>1.9.</t>
  </si>
  <si>
    <t>1.10.</t>
  </si>
  <si>
    <t>Obračun po m' označenih instalacija.</t>
  </si>
  <si>
    <t>- vodovodne instalacije</t>
  </si>
  <si>
    <t>m′</t>
  </si>
  <si>
    <t>1.11.</t>
  </si>
  <si>
    <t>1.12.</t>
  </si>
  <si>
    <t>1.13.</t>
  </si>
  <si>
    <t>1.14.</t>
  </si>
  <si>
    <t xml:space="preserve">ZIDARSKI RADOVI </t>
  </si>
  <si>
    <t>CESTARSKI RADOVI</t>
  </si>
  <si>
    <t>UKUPNO CESTARSKI RADOVI</t>
  </si>
  <si>
    <t>Obračun po m' ispitane cijevi.</t>
  </si>
  <si>
    <t>Obračun po izvršenom ispitivanju.</t>
  </si>
  <si>
    <t>2.6.</t>
  </si>
  <si>
    <t>Obračun po komadu postavljenog prijelaza.</t>
  </si>
  <si>
    <t>Obračun po satu radu KV zidara.</t>
  </si>
  <si>
    <t>- elektroinstalacije (EEK)</t>
  </si>
  <si>
    <t xml:space="preserve">- instalacije EKI </t>
  </si>
  <si>
    <t>Obračun po komadu izvedene zaštite.</t>
  </si>
  <si>
    <t>3.7.</t>
  </si>
  <si>
    <t>3.8.</t>
  </si>
  <si>
    <t xml:space="preserve">Izrada i postava zaštitne ograde za ograđivanje gradilišta u skladu s propisima zaštite na radu. Ograda se postavlja uz rub radnog pojasa, tako da ne ometa radove. Ograda treba biti metalna s betonskim postoljima. </t>
  </si>
  <si>
    <t>4.3.</t>
  </si>
  <si>
    <t>Obračun po m'  izvedene pune ili isprekidane bijele linije (razdijelne i rubne).</t>
  </si>
  <si>
    <t>1.19.</t>
  </si>
  <si>
    <t xml:space="preserve">REKAPITULACIJA </t>
  </si>
  <si>
    <r>
      <t>Obračun po m'</t>
    </r>
    <r>
      <rPr>
        <vertAlign val="superscript"/>
        <sz val="10"/>
        <rFont val="Arial CE"/>
        <family val="2"/>
        <charset val="238"/>
      </rPr>
      <t xml:space="preserve">  </t>
    </r>
    <r>
      <rPr>
        <sz val="10"/>
        <rFont val="Arial CE"/>
        <family val="2"/>
        <charset val="238"/>
      </rPr>
      <t>zapilanog zastora.</t>
    </r>
  </si>
  <si>
    <r>
      <t>Obračun po m</t>
    </r>
    <r>
      <rPr>
        <vertAlign val="superscript"/>
        <sz val="10"/>
        <rFont val="Arial CE"/>
        <family val="2"/>
        <charset val="238"/>
      </rPr>
      <t xml:space="preserve">3 </t>
    </r>
    <r>
      <rPr>
        <sz val="10"/>
        <rFont val="Arial CE"/>
        <family val="2"/>
        <charset val="238"/>
      </rPr>
      <t>srušenog i uklonjenog betonskog zastora.</t>
    </r>
  </si>
  <si>
    <r>
      <t>m</t>
    </r>
    <r>
      <rPr>
        <vertAlign val="superscript"/>
        <sz val="10"/>
        <rFont val="Arial CE"/>
        <charset val="238"/>
      </rPr>
      <t>3</t>
    </r>
  </si>
  <si>
    <r>
      <t>m</t>
    </r>
    <r>
      <rPr>
        <vertAlign val="superscript"/>
        <sz val="10"/>
        <rFont val="Arial CE"/>
        <family val="2"/>
        <charset val="238"/>
      </rPr>
      <t>3</t>
    </r>
  </si>
  <si>
    <r>
      <t>Obračun po m</t>
    </r>
    <r>
      <rPr>
        <vertAlign val="superscript"/>
        <sz val="10"/>
        <rFont val="Arial CE"/>
        <family val="2"/>
        <charset val="238"/>
      </rPr>
      <t>3</t>
    </r>
    <r>
      <rPr>
        <sz val="10"/>
        <rFont val="Arial CE"/>
        <family val="2"/>
        <charset val="238"/>
      </rPr>
      <t xml:space="preserve"> izvedenog  iskopa u sraslom stanju.</t>
    </r>
  </si>
  <si>
    <r>
      <t>Obračun po m</t>
    </r>
    <r>
      <rPr>
        <vertAlign val="superscript"/>
        <sz val="10"/>
        <rFont val="Arial CE"/>
        <family val="2"/>
        <charset val="238"/>
      </rPr>
      <t>3</t>
    </r>
    <r>
      <rPr>
        <sz val="10"/>
        <rFont val="Arial CE"/>
        <family val="2"/>
        <charset val="238"/>
      </rPr>
      <t xml:space="preserve"> ručnog iskopa oko postojećih instalacija.</t>
    </r>
  </si>
  <si>
    <r>
      <t>Obračun po m</t>
    </r>
    <r>
      <rPr>
        <vertAlign val="superscript"/>
        <sz val="10"/>
        <rFont val="Arial CE"/>
        <family val="2"/>
        <charset val="238"/>
      </rPr>
      <t>2</t>
    </r>
    <r>
      <rPr>
        <sz val="10"/>
        <rFont val="Arial CE"/>
        <family val="2"/>
        <charset val="238"/>
      </rPr>
      <t xml:space="preserve"> planiranja.</t>
    </r>
  </si>
  <si>
    <r>
      <t>m</t>
    </r>
    <r>
      <rPr>
        <vertAlign val="superscript"/>
        <sz val="10"/>
        <rFont val="Arial CE"/>
        <family val="2"/>
        <charset val="238"/>
      </rPr>
      <t>2</t>
    </r>
  </si>
  <si>
    <r>
      <t>Obračun po m</t>
    </r>
    <r>
      <rPr>
        <vertAlign val="superscript"/>
        <sz val="10"/>
        <rFont val="Arial CE"/>
        <charset val="238"/>
      </rPr>
      <t>3</t>
    </r>
    <r>
      <rPr>
        <sz val="10"/>
        <rFont val="Arial CE"/>
        <family val="2"/>
        <charset val="238"/>
      </rPr>
      <t xml:space="preserve"> ugrađene posteljice.</t>
    </r>
  </si>
  <si>
    <r>
      <t>Obračun po m</t>
    </r>
    <r>
      <rPr>
        <vertAlign val="superscript"/>
        <sz val="10"/>
        <rFont val="Arial CE"/>
        <charset val="238"/>
      </rPr>
      <t>3</t>
    </r>
    <r>
      <rPr>
        <sz val="10"/>
        <rFont val="Arial CE"/>
        <family val="2"/>
        <charset val="238"/>
      </rPr>
      <t xml:space="preserve"> ugrađene obloge.</t>
    </r>
  </si>
  <si>
    <r>
      <t>Obračun po m</t>
    </r>
    <r>
      <rPr>
        <vertAlign val="superscript"/>
        <sz val="10"/>
        <rFont val="Arial CE"/>
        <family val="2"/>
        <charset val="238"/>
      </rPr>
      <t>3</t>
    </r>
    <r>
      <rPr>
        <sz val="10"/>
        <rFont val="Arial CE"/>
        <family val="2"/>
        <charset val="238"/>
      </rPr>
      <t xml:space="preserve"> ugrađenog materijala.</t>
    </r>
  </si>
  <si>
    <r>
      <t>Obračun po m</t>
    </r>
    <r>
      <rPr>
        <vertAlign val="superscript"/>
        <sz val="10"/>
        <rFont val="Arial CE"/>
        <family val="2"/>
        <charset val="238"/>
      </rPr>
      <t>3</t>
    </r>
    <r>
      <rPr>
        <sz val="10"/>
        <rFont val="Arial CE"/>
        <family val="2"/>
        <charset val="238"/>
      </rPr>
      <t xml:space="preserve"> odvezenog materijala u sraslom stanju.</t>
    </r>
  </si>
  <si>
    <r>
      <t>Obračun po m</t>
    </r>
    <r>
      <rPr>
        <vertAlign val="superscript"/>
        <sz val="10"/>
        <rFont val="Arial CE"/>
        <family val="2"/>
        <charset val="238"/>
      </rPr>
      <t>3</t>
    </r>
    <r>
      <rPr>
        <sz val="10"/>
        <rFont val="Arial CE"/>
        <family val="2"/>
        <charset val="238"/>
      </rPr>
      <t xml:space="preserve"> ugrađenog betona.</t>
    </r>
  </si>
  <si>
    <r>
      <t>Obračun po 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  isfrezanog i deponiranog asfalta.</t>
    </r>
  </si>
  <si>
    <r>
      <t>m</t>
    </r>
    <r>
      <rPr>
        <vertAlign val="superscript"/>
        <sz val="10"/>
        <rFont val="Arial"/>
        <family val="2"/>
        <charset val="238"/>
      </rPr>
      <t>2</t>
    </r>
  </si>
  <si>
    <r>
      <t>Obračun po m</t>
    </r>
    <r>
      <rPr>
        <vertAlign val="superscript"/>
        <sz val="10"/>
        <rFont val="Arial CE"/>
        <charset val="238"/>
      </rPr>
      <t>2</t>
    </r>
    <r>
      <rPr>
        <sz val="10"/>
        <rFont val="Arial CE"/>
        <charset val="238"/>
      </rPr>
      <t xml:space="preserve"> ugrađenog sloja u uvaljanom stanju.</t>
    </r>
  </si>
  <si>
    <r>
      <t>Obračun po 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 izvedenog polja za reguliranje prometa.</t>
    </r>
  </si>
  <si>
    <t>kompl.</t>
  </si>
  <si>
    <t xml:space="preserve">SVEUKUPNO: </t>
  </si>
  <si>
    <t>Izvođač je dužan održavati gradilište za vrijeme izvođenja radova (vertikalne i horizontalne signalizacije,  privremene regulacije i svega ostalog što je u funkciji sigurnog odvijanje prometa).
Troškove vezane za organizaciju gradilišta, privremenu regulaciju prometa za vrijeme izvođenja radova, čišćenje gradilišta nakon završetka radova i slično, snosi izvođač radova i za te troškove nema pravo tražiti posebnu nadoknadu. 
Ukoliko se tijekom izvođenja radova pojave radovi koji nisu obuhvaćeni ovim troškovnikom, isti se mogu izvesti samo uz odobrenje projektanta, nadzornog inženjera i investitora.
Izvođač  je dužan pri sastavljanju ponude obići buduće gradilište, te za jedinične mjere ponuditi cijene koje obuhvaćaju potpun i konačan opis rada.</t>
  </si>
  <si>
    <t>TROŠKOVNIK RADOVA</t>
  </si>
  <si>
    <t>Obračun po jedinici mjere iskolčenja.</t>
  </si>
  <si>
    <t xml:space="preserve">Pilanje postojećeg asfaltnog zastora približne debljine 10 cm.
</t>
  </si>
  <si>
    <t>Izrada foto dokumentacije prije početka radova. Foto dokumentacija obuhvaća najmanje 10 fotografija na predmetnoj lokaciji. Izrada foto dokumentacije za vrijeme izvođenja radova. Stavka obuhvaća minimalno 5 fotografija dnevno.</t>
  </si>
  <si>
    <t>1.15.</t>
  </si>
  <si>
    <r>
      <t>m</t>
    </r>
    <r>
      <rPr>
        <vertAlign val="superscript"/>
        <sz val="10"/>
        <rFont val="Arial CE"/>
        <charset val="238"/>
      </rPr>
      <t>2</t>
    </r>
  </si>
  <si>
    <t>Demontaža betonskih opločnjaka, čišćenje istih i odlaganje u krugu gradilišta radi ponovne ugradnje.</t>
  </si>
  <si>
    <r>
      <t>Obračun po 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 demontiranih bet. opločnjaka.</t>
    </r>
  </si>
  <si>
    <t>1.16.</t>
  </si>
  <si>
    <t>1.17.</t>
  </si>
  <si>
    <t>1.18.</t>
  </si>
  <si>
    <t>9.</t>
  </si>
  <si>
    <t>9.1.</t>
  </si>
  <si>
    <t>9.2.</t>
  </si>
  <si>
    <t>9.3.</t>
  </si>
  <si>
    <t>1.20.</t>
  </si>
  <si>
    <t>Lociranje i označavanje svih podzemnih instalacija  na predmetnoj lokaciji. Obilježavanje obaviti uz pomoć vlasnika instalacija i njihovu suglasnost uz korištenje detektora.</t>
  </si>
  <si>
    <t>1.21.</t>
  </si>
  <si>
    <t>1.22.</t>
  </si>
  <si>
    <t>Obračun po komadu.</t>
  </si>
  <si>
    <t>2.5.</t>
  </si>
  <si>
    <t>2.8.</t>
  </si>
  <si>
    <r>
      <t xml:space="preserve">Nabava, doprema i izrada strojno stabiliziranog nosivog sloja trotoara i šetnice od drobljenog kamenog materijala veličine zrna 16-32 mm, debljine sloja 20 cm. Minimalni modul stišljivosti na razini posteljice </t>
    </r>
    <r>
      <rPr>
        <sz val="10"/>
        <rFont val="Arial"/>
        <family val="2"/>
        <charset val="238"/>
      </rPr>
      <t>Ms=80 MN/m2.  Odstupanje ravnosti površine izvedenog sloja ne smije iznositi više od ± 2 cm.</t>
    </r>
  </si>
  <si>
    <t>2.9.</t>
  </si>
  <si>
    <t>Nabava, doprema i izrada podložnog sloja za betonske opločnjake trotoara i šetnice, od drobljenog kanenog materijala veličine zrna           2-4 mm, debljine sloja 4 cm.</t>
  </si>
  <si>
    <t>2.10.</t>
  </si>
  <si>
    <r>
      <t>Obračun po m</t>
    </r>
    <r>
      <rPr>
        <vertAlign val="superscript"/>
        <sz val="10"/>
        <rFont val="Arial CE"/>
        <charset val="238"/>
      </rPr>
      <t>3</t>
    </r>
    <r>
      <rPr>
        <sz val="10"/>
        <rFont val="Arial CE"/>
        <family val="2"/>
        <charset val="238"/>
      </rPr>
      <t xml:space="preserve"> izvedene betonske podloge.</t>
    </r>
  </si>
  <si>
    <t>Obračun po metru dužnom izvedenog betonskog rubnjaka.</t>
  </si>
  <si>
    <r>
      <t>Obračun po 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 xml:space="preserve"> ugrađenog betona.</t>
    </r>
  </si>
  <si>
    <r>
      <t>m</t>
    </r>
    <r>
      <rPr>
        <vertAlign val="superscript"/>
        <sz val="10"/>
        <rFont val="Arial"/>
        <family val="2"/>
        <charset val="238"/>
      </rPr>
      <t>3</t>
    </r>
  </si>
  <si>
    <t>Nabava, sječenje, savijanje i ugradnja armature B500B srednje složenosti.</t>
  </si>
  <si>
    <t>UKUPNO:</t>
  </si>
  <si>
    <t>mreže B500B</t>
  </si>
  <si>
    <t>šipke B500B</t>
  </si>
  <si>
    <r>
      <t>Obračun po 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 ugrađenih betonskih opločnjaka.</t>
    </r>
  </si>
  <si>
    <t>ZAVRŠNI RADOVI  I  ISPITIVANJA</t>
  </si>
  <si>
    <t>Obračun po m' ugrađene cijevi.</t>
  </si>
  <si>
    <t>Obračun po ugrađenom komadu.</t>
  </si>
  <si>
    <t>Obračun po komadu  kišne rešetke  s okvirom.</t>
  </si>
  <si>
    <t>6.3.</t>
  </si>
  <si>
    <t>6.4.</t>
  </si>
  <si>
    <t>7.3.</t>
  </si>
  <si>
    <t>Završno čišćenje i uređenje terena s odvozom preostalog materijala na deponiju.</t>
  </si>
  <si>
    <t>-nosivi sloj kolničke konstrukcije, trotoar i šetnica</t>
  </si>
  <si>
    <t>-posteljica kanala</t>
  </si>
  <si>
    <t>Utovar i odvoz materijala iz iskopa na trajnu deponiju udaljenosti do 15 km. U cijenu je uračunat utovar, prijevoz, istovar materijala i plaćanje naknade za korištenje deponije.</t>
  </si>
  <si>
    <t>“A” kategorije 30%</t>
  </si>
  <si>
    <t>“C” kategorije 70%</t>
  </si>
  <si>
    <t>Ručni iskop oko postojećih instalacija.  Ostalo isto kao u stavci 2.1.</t>
  </si>
  <si>
    <t>- ispod asfaltne površine</t>
  </si>
  <si>
    <t>3.9.</t>
  </si>
  <si>
    <t xml:space="preserve">Razne zidarske pripomoći kod svih obrtničkih i instalaterskih radova, uključivo montaža raznih cijevi koje se ugrađuju pri betoniranju, pri ugradnji kišnih rešetki i poklopaca, kao i razni popravci poslije instalacijskih radova. </t>
  </si>
  <si>
    <t>5.3.</t>
  </si>
  <si>
    <t>- kanalizacijske instalacije</t>
  </si>
  <si>
    <t>3.10.</t>
  </si>
  <si>
    <t>- nastavak za ubetoniravanje DN400, L=40 cm</t>
  </si>
  <si>
    <t>Ispitivanjena na vodonepropusnost i čistoću profila položenih  GRP-UP kanalizacijskih cijevi profila DN400, vodom prema standardu EN 1610:1997.</t>
  </si>
  <si>
    <t>Izrada horizontalne signalizacije za reguliranje prometa na kolniku, nakon asfaltiranja prometnice. Uzdužne oznake - linije širine 12 cm izvesti prema prvobitnom stanju i u skladu s OTU za radove na cestama.
U cijenu ulazi sav rad, materijal, prijevoz i sve ostalo što je potrebno za potpuni dovršetak posla uključujući potrebna ispitivanja kakvoće materijala i rada.</t>
  </si>
  <si>
    <t>Rušenje i uklanjanje postojećih betonskih rubnjaka približnog presjeka 15x25 cm na predmetnoj lokaciji.  Stavka obuhvaća rušenje, utovar,  prijevoz na deponiju do 15 km udaljenosti i istovar materijala te zbrinjavanje sukladno Pravilniku o gospodarenju otpadom, te plaćanje naknade za korištenje deponije.</t>
  </si>
  <si>
    <r>
      <t>Obračun po m</t>
    </r>
    <r>
      <rPr>
        <vertAlign val="superscript"/>
        <sz val="10"/>
        <rFont val="Arial CE"/>
        <charset val="238"/>
      </rPr>
      <t>3</t>
    </r>
    <r>
      <rPr>
        <sz val="10"/>
        <rFont val="Arial CE"/>
        <charset val="238"/>
      </rPr>
      <t xml:space="preserve"> razbijenog betonskog rubnjaka.</t>
    </r>
  </si>
  <si>
    <t xml:space="preserve">Nabava, doprema i montaža  lijevano željeznih linijskih kišnih rešetki s okvirom nazivne dim. 400/500 mm, za ispitno opterećenje 25 t (klasa C250),  na AB kišnim rešetkama. Svaki okvir rešetke se na AB zid učvršćuje s dva ankera.
</t>
  </si>
  <si>
    <t>Izrada elaborata izvedenog stanja nakon završetka radova, angažiranjem poduzeća specijaliziranog za takvu vrstu djelatnosti. Snimak izvedenog stanja služi za uplanu objekta i mora biti ovjeren u Katastru. Elaborat izraditi u 3 papirnata primjerka i 1 CD. Stavka uključuje cijeli obuhvat predmetnog elaborata.</t>
  </si>
  <si>
    <t>Projektant: Zdenko Čelan dipl.ing.građ.</t>
  </si>
  <si>
    <t>Obračun prema satu</t>
  </si>
  <si>
    <t>Obračun po komplet premještenom stupu.</t>
  </si>
  <si>
    <r>
      <t xml:space="preserve">PROJEKT SANACIJE OD POPLAVA
</t>
    </r>
    <r>
      <rPr>
        <b/>
        <sz val="14"/>
        <rFont val="Arial CE"/>
        <charset val="238"/>
      </rPr>
      <t>ZAROVO DULCIN</t>
    </r>
  </si>
  <si>
    <t xml:space="preserve"> - oborinski kolektor od GRP-UP  DN400 cijevi</t>
  </si>
  <si>
    <t xml:space="preserve"> - oborinski armirano betonski kolektor</t>
  </si>
  <si>
    <t xml:space="preserve"> - kišna rešetka duljine 6,9 m</t>
  </si>
  <si>
    <t xml:space="preserve"> - teren (cesta, trotoar, zemljana površina)</t>
  </si>
  <si>
    <t>Iskolčenje trase gravitacijskih oborinskih kolektora, objekta kišne rešetke i uređenja terena (cesta, trotoar, zemljana površina). U stavku je uključeno označavanje i fiksiranje svih važnijih točaka na terenu. Sve je potrebno iskolčiti prema projektnom rješenju, a vezano za geodetsku mrežu - repere.</t>
  </si>
  <si>
    <t>Izrada elaborata privremene regulacije prometa u svrhu dobivanja potrebnih suglasnosti od strane nadležnih javnopravnih tijela. Elaborat mora biti izrađen uz suglasnost nadležne uprave za ceste.
Elaborat je potrebno izraditi u 6 primjeraka.</t>
  </si>
  <si>
    <t>Zaštita i pridržavanje postojećih instalacija sa pripadnim objektima (okna, zdenci, hidranti, itd.) uzduž trase planiranog kolektora. Stavkom je obuhvaćena izrada tehničkog rješenja zaštite i pridržavanja predmetne instalacije.</t>
  </si>
  <si>
    <t>Obračun po m'.</t>
  </si>
  <si>
    <r>
      <t>Prmještanje stupa javne rasvijete, na udaljenost do  2 m od postojeće. U cijenu uključena demontaža, prijenos dizalicom i ugradnja na novoj lokaciji.  Stup se ugrađuje na betonskom temelju C30/37, dim. 70x70x90cm (0,44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/kom) s anker vijcima i maticama (3xM20). U cijenu uključiti sav potreban rad i materijal.</t>
    </r>
  </si>
  <si>
    <t>Razbijanje postojećeg betonskog zastora debljine  cca 15 cm. Stavka obuhvaća rušenje, utovar,  prijevoz na deponiju do 15 km udaljenosti i istovar materijala te zbrinjavanje sukladno Pravilniku o gospodarenju otpadom, te plaćanje naknade za korištenje deponije.</t>
  </si>
  <si>
    <r>
      <t>Obračun po 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 xml:space="preserve"> razbijene betonske konstrukcije.</t>
    </r>
  </si>
  <si>
    <t xml:space="preserve">Projektantski nadzor tijekom izvođenja radova. </t>
  </si>
  <si>
    <t>Rušenje i uklanjanje postojećih armiranobetonskih konstrukcija (postojeći betonski kanal Zarovo dim. cca 80/60 cm, kišna rešetka, zidovi, okna i dr.), vodeći računa o postojećim instalacijama, te privremenom rješenju odvodnje.  Stavka obuhvaća rušenje, utovar,  prijevoz na deponiju do 15 km udaljenosti i istovar materijala te zbrinjavanje sukladno Pravilniku o gospodarenju otpadom, te plaćanje naknade za korištenje deponije.</t>
  </si>
  <si>
    <t>Rušenje i uklanjanje kamenih opločnjaka približne debljine 6 cm.  Stavka obuhvaća rušenje, utovar,  prijevoz na deponiju do 15 km udaljenosti i istovar materijala te zbrinjavanje sukladno Pravilniku o gospodarenju otpadom, te plaćanje naknade za korištenje deponije.</t>
  </si>
  <si>
    <t>Izmještanje postojeće elektroničko-komunikacijske infrastrukture (EKI) na mjestima kolizije s planiranim kolektorima.</t>
  </si>
  <si>
    <t xml:space="preserve">Izmještanje postojećih elektroinstalacija (EEK) na mjestima kolizije s planiranim kolektorima. </t>
  </si>
  <si>
    <t>VODOVODNI RADOVI - ZAMJENSKI VODOVOD</t>
  </si>
  <si>
    <t>Obračun po m’ ugrađene cijevi.</t>
  </si>
  <si>
    <t xml:space="preserve">  MMK 22°</t>
  </si>
  <si>
    <t xml:space="preserve">  MMK11°</t>
  </si>
  <si>
    <t>Nabava, doprema i montaža brzog spoja U-BS-System Delta. Fazonski komadi su od nodularnog lijeva (ductile) DIN EN 545 klase C40, za radni tlak od 10 bara i ugraditi će se na mjestima spoja zamjenskog vodovoda s postojećim vodovodima.</t>
  </si>
  <si>
    <t>Izrada privremenog opskrbnog voda (provizorij) od PE cijevi s kućnim priključcima,  za vrijeme izmještanja postojećih vodovodnih cjevovoda.</t>
  </si>
  <si>
    <t>- kućni priključci</t>
  </si>
  <si>
    <t>UKUPNO VODOVODNI RADOVI
- ZAMJENSKI VODOVOD</t>
  </si>
  <si>
    <t>8.3.</t>
  </si>
  <si>
    <t>8.4.</t>
  </si>
  <si>
    <t>8.5.</t>
  </si>
  <si>
    <t>VODOVODNI RADOVI - ZAMJENSKI VOD</t>
  </si>
  <si>
    <r>
      <t>Obračun po m</t>
    </r>
    <r>
      <rPr>
        <vertAlign val="superscript"/>
        <sz val="10"/>
        <rFont val="Arial CE"/>
        <charset val="238"/>
      </rPr>
      <t>3</t>
    </r>
    <r>
      <rPr>
        <sz val="10"/>
        <rFont val="Arial CE"/>
        <family val="2"/>
        <charset val="238"/>
      </rPr>
      <t xml:space="preserve"> ugrađenog sloja.</t>
    </r>
  </si>
  <si>
    <t>Planiranje dna rova kolektora i objekta kišne rešetke, s točnošću    +/-2 cm, prema nacrtima. Sve neravnine sasjeći, odnosno dopuniti kamenim materijalom. Odvoz viška materijala na trajnu deponiju i deponiranje obračunato drugom stavkom. U cijenu planiranja uključiti i rad pod uticajem podzemne vode-mora.</t>
  </si>
  <si>
    <t>Nabava, doprema i ugradnja podložnog sloja debljine 25 cm ispod projektiranog ab kolektora i objekta kišne rešetke. Sloj izvesti od drobljenog kamenog materijala vel. zrna 63 mm uz nabijanje do postizanja modula stišljivosti Ms&gt;30 MPa. U cijenu uključiti i rad pod uticajem podzemne vode-mora.</t>
  </si>
  <si>
    <t>Obračun po m3 odvezenog materijala u sraslom stanju.</t>
  </si>
  <si>
    <t xml:space="preserve">Zatrpavanje rova probranim nasipnim materijalom iz iskopa, veličine zrna do 100 mm. Zatrpavanje se vrši u slojevima debljine do 30 cm, uz lagano nabijanje. Potrebni stupanj zbijenosti nasipnog materijala treba biti veći od Ms&gt;40 MPa. U cijenu uključiti i utovari i dovoz materijala sa privremene deponije. U slučaju da materijal iz iskopa ne udovoljava uvijetima potrebno je nabaviti i dopremiti materijal potrebnih specifikacija. </t>
  </si>
  <si>
    <r>
      <t>Obračun po m</t>
    </r>
    <r>
      <rPr>
        <vertAlign val="superscript"/>
        <sz val="10"/>
        <rFont val="Arial CE"/>
        <charset val="238"/>
      </rPr>
      <t>3</t>
    </r>
    <r>
      <rPr>
        <sz val="10"/>
        <rFont val="Arial CE"/>
        <family val="2"/>
        <charset val="238"/>
      </rPr>
      <t xml:space="preserve"> ugrađenog materijala.</t>
    </r>
  </si>
  <si>
    <t>Nabava, doprema i ugradnja posteljice debljine 10 cm ispod projektiranog objekta kišne rešetke. Posteljicu izvesti od drobljenog kamenog materijala vel. zrna 0-63 mm uz nabijanje do postizanja modula stišljivosti Ms&gt;30 MPa.</t>
  </si>
  <si>
    <r>
      <t xml:space="preserve">Nabava, doprema i izrada strojno stabiliziranog nosivog sloja oko objekta kišne rešetke i kolektora, od drobljenog kamenog materijala veličine zrna 0-63 mm (tucanik). Zatrpavanje izvršiti u slojevima 20-25 cm debljine, uz nabijanje do modula stišljivosti minimalno Ms=80 MN/m2 na dijelu izvan asfaltnog kolnika, te do Ms=100 MN/m2 na dijelu asfaltnog kolnika. </t>
    </r>
    <r>
      <rPr>
        <sz val="10"/>
        <rFont val="Arial"/>
        <family val="2"/>
        <charset val="238"/>
      </rPr>
      <t>Odstupanje ravnosti površine izvedenog sloja ne smije iznositi više     od ± 2 cm.</t>
    </r>
  </si>
  <si>
    <t xml:space="preserve">Nabava, doprema i izrada završnog sloja od mehanički zbijenog drobljenog kamenog materijala veličine zrna 0 do 63 mm (tucanik). Završni sloj treba izvesti debljine 30 cm u zbijenom stanju (Ms ≥ 80 Mpa). </t>
  </si>
  <si>
    <t>Obračun po m³ ugrađenog materijala.</t>
  </si>
  <si>
    <t>2.12.</t>
  </si>
  <si>
    <t>2.13.</t>
  </si>
  <si>
    <t>2.14.</t>
  </si>
  <si>
    <t>Izvedba armirano betonske kišne rešetke  u dvostranoj glatkoj oplati. Svijetla širina kanala kišne rešetke je 40 cm, svijetle dužine kanala 650 i 140 cm, dubine kanala od 25 do 40 cm i dubine taložnice 85 cm. Dno i zidovi objekta kišne rešetke debljine su 20 cm,  sve od betona C30/37.</t>
  </si>
  <si>
    <t>Izrada zaštitne betonske obloge gravitacijskog kolektora DN400, betonom klase C16/20. Cijevi prije betoniranja je potrebno očistiti.  Približne dimenzije obloge 80x60 cm.</t>
  </si>
  <si>
    <t>Izrada betonske podloge, ispod kamenom opločanog trotoara, betonom klase C25/30. Debljina podloge je 10 cm, s rubnim temeljnim zidom širine 20 cm i visine od 20 do 40 cm. Betonsku podlogu uklopiti na postojeće stanje i izravnati za polaganje kamenih opločnjaka.</t>
  </si>
  <si>
    <t xml:space="preserve">Izrada-rekonstrukcija završne betonske podloge - zastora ulice, debljine  sloja 10-15 cm, betonom klase C30/37.   U cijenu uključiti i zaglađivanje površine s izradom pada od cca 2% prema nacrtu i izradu diletacija. </t>
  </si>
  <si>
    <t>Obračun po komadu izvedene AB ploče-prstena.</t>
  </si>
  <si>
    <t>Izrada betonske podloge i obloge C16/20 na križanjima postojećih instalacija s projektiranim gravitacijskim kolektorima. Obuhvaća križanja s postojećim elektro i telefonskim kabelima i vodovodnim instalacijama. Sve prema detaljima iz nacrta.</t>
  </si>
  <si>
    <t>9.4.</t>
  </si>
  <si>
    <t>9.5.</t>
  </si>
  <si>
    <r>
      <t>Obračun po m</t>
    </r>
    <r>
      <rPr>
        <vertAlign val="superscript"/>
        <sz val="10"/>
        <rFont val="Arial CE"/>
        <charset val="238"/>
      </rPr>
      <t>3</t>
    </r>
    <r>
      <rPr>
        <sz val="10"/>
        <rFont val="Arial CE"/>
        <family val="2"/>
        <charset val="238"/>
      </rPr>
      <t xml:space="preserve"> ugrađenog betona.</t>
    </r>
  </si>
  <si>
    <t>- donje ploče</t>
  </si>
  <si>
    <t>- zidovi</t>
  </si>
  <si>
    <t>- gornje ploče</t>
  </si>
  <si>
    <t>3.11.</t>
  </si>
  <si>
    <r>
      <t>Dobava, doprema i ugradnja betonskog skošenog rubnjaka uz rub asfaltnog kolnika,  od predgotovljenih elemenata tipskog poprečnog presjeka 15x25 cm  iz betona klase C40/45 na betonskom temelju iz betona klase  C16/20, prema detaljima iz projekta. Radovi obuhvaćaju i proizvodnju, dopremu i ugradnju temeljnog betona (0,05 m</t>
    </r>
    <r>
      <rPr>
        <vertAlign val="superscript"/>
        <sz val="10"/>
        <rFont val="Arial CE"/>
        <charset val="238"/>
      </rPr>
      <t>3</t>
    </r>
    <r>
      <rPr>
        <sz val="10"/>
        <rFont val="Arial CE"/>
        <charset val="238"/>
      </rPr>
      <t>/m')</t>
    </r>
    <r>
      <rPr>
        <sz val="10"/>
        <rFont val="Arial CE"/>
        <family val="2"/>
        <charset val="238"/>
      </rPr>
      <t>.</t>
    </r>
  </si>
  <si>
    <t>Nabava, doprema i ugradnja kamenih opločnjaka, debljine 6 cm, izgleda kao prije razbijeni (vidi stavku 1.18). Rad obuhvaća i izradu podloge od cementnog morta 1:1, debljine 2-3 cm, te fugiranje opločnjaka nakon polaganja.</t>
  </si>
  <si>
    <r>
      <t>Obračun po 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 ugrađenih kamenih opločnjaka.</t>
    </r>
  </si>
  <si>
    <t>Nabava, doprema i montaža nastavka i spojnica za ubetoniravanje od GRP-UP (poliestera), na armirano betonskim zidovima i ploči poliesterskih okna DN600. Površina cijevi nastavaka i spojnica posuta je pijeskom i sa trakom od terolita. S nastavkom za ubetoniravanje zajedno uključiti kliznu spojnicu.</t>
  </si>
  <si>
    <t>Obračun po komadu ugrađenog okna.</t>
  </si>
  <si>
    <r>
      <t>Nabava, transport, raznašanje duž rova, spuštanje u rov i montaža kanalizacijskih GRP-UP (poliesterskih) cijevi, profila DN400 mm, sa spojnicama i gumenim brtvama, nazivne krutosti SN 10000 N/m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, za nazivni tlak  PN 1 bara. Pojedinačna dužina cijevi je 6 m. U stavku su uključene spojnice za međusobno spajanje cijevi. Ispitivanje vodonepropusnosti izgrađene kanalizacije obračunata u posebnoj stavci. Rad pod uticajem podzemne vode - mora.</t>
    </r>
  </si>
  <si>
    <t>- nastavak za ubetoniravanje DN400, L=60 cm</t>
  </si>
  <si>
    <t>- spojnica za ubetoniravanje DN600</t>
  </si>
  <si>
    <t>Izrada armirano betonskih ploča-prstena od betona klase C30/37 i ugradnja iznad revizijskih poliesterskih okana DN600. Armirano betonska ploča je dimenzija vanjskog profila 110 cm, ukupne debljine 25 cm, s otvorom profila 60 cm za ugradnju poklopca. Zajedno s betoniranjem ploča ugrađuju se poliesterske spojnice za ubetoniravanje, koje su obračunate u stavci 5.3.</t>
  </si>
  <si>
    <t>Obračun po kg.</t>
  </si>
  <si>
    <t>Nabava, doprema i montaža fazonskih komada od nodularnog lijeva (ductile) DIN EN 545 klase C40, za radni tlak od 10 bara. Komadi su s unutarnjom cementnom oblogom i vanjskom zaštitom cink-aluminij, s gumenom brtvom u klasi K-9 prema DIN 28610. Gumeni prsten je neotrovan i pogodan za ugradnju u cjevovode pitke vode prema DIN 28617. vijci i matice su od nehrđajučeg čelika A2. U cijenu je uračunat i sav spojni materijal.</t>
  </si>
  <si>
    <t xml:space="preserve">Nabava, doprema i montaža vodovodnih cijevi profila DN100, od nodularnog lijeva (ductile) DIN EN 545 klase C40, s unutarnjom cementnom oblogom i vanjskom zaštitom cink-aluminij, s naglavkom i gumenom brtvom u klasi K-9, prema DIN 28610. Gumeni prsten je neotrovan i pogodan za ugradnju u cjevovode pitke vode prema DIN 28617. U cijenu je uračunat i sav spojni materijal. </t>
  </si>
  <si>
    <t>6.5.</t>
  </si>
  <si>
    <t>Obračun po m’ deponirane cijevi.</t>
  </si>
  <si>
    <t>-PEHD cijevi DN 50, PE 100, SDR 17 (PN 10bara)</t>
  </si>
  <si>
    <t>Obračun  po jedinici mjere.</t>
  </si>
  <si>
    <t>6.6.</t>
  </si>
  <si>
    <t>6.7.</t>
  </si>
  <si>
    <t>6.8.</t>
  </si>
  <si>
    <t>6.9.</t>
  </si>
  <si>
    <r>
      <t xml:space="preserve">Demontaža i ponovna ugradnja vodomjernih kućnih okana na trasi saniranog vodovoda. Stavkom je obuhvaćena: demontaža postojećeg okna, ponovna ugradnja postojećeg poklopca i vodovodnog materijala, cementi mort za zidanje tijela okna od punih opeka, izrada betonske podloge debljine 10 cm od betona klase C16/20, te sav ostali materijal potreban za izradu i priključivanje okana (vraćanje u prvobitno stanje).
</t>
    </r>
    <r>
      <rPr>
        <i/>
        <u/>
        <sz val="10"/>
        <rFont val="Arial"/>
        <family val="2"/>
        <charset val="238"/>
      </rPr>
      <t>Napomena:</t>
    </r>
    <r>
      <rPr>
        <i/>
        <sz val="10"/>
        <rFont val="Arial"/>
        <family val="2"/>
        <charset val="238"/>
      </rPr>
      <t xml:space="preserve"> Predviđeni radovi se izvode izričito uz sukladnost nadležnog komunalnog poduzeća i nadzornog inženjera.</t>
    </r>
  </si>
  <si>
    <t>Obračun po komadu izrađenog okna.</t>
  </si>
  <si>
    <t>Obračun po m' položene trake u rovu.</t>
  </si>
  <si>
    <t>Nabava, doprema i ugradba PVC trake s oznakom VODOVOD koja se postavlja u rov 30 cm iznad cijevi.</t>
  </si>
  <si>
    <t>6.10.</t>
  </si>
  <si>
    <t xml:space="preserve">Priključivanje postojećih objekata na zamjenjeni cjevovod. Stavka obuhvaća nabavu, dopremu i montažu ogrlice i vodovodne cijevi (cca. 2 m) odgovarajućeg promjera kompletno s pripadajućim fazonskim komadima i priborom za spajanje. </t>
  </si>
  <si>
    <t>Obračun po komadu prespojenog postojećeg kućnog priključka.</t>
  </si>
  <si>
    <t>Demontaža i uklanjanje postojećeg vodovodnog cjevovoda približnog profila DN100 s utovarom i odvozom na trajnu deponiju. Stavka obuhvaća demontažu, vađenje, pripremu cijevnog materijala, prijevoz i trajno zbrinjavanje kojeg obavlja ovlaštena pravna osoba. Sve sukladno Pravilniku o načinima i uvjetima odlaganja otpada, kategorijama i uvjetima rada za odlagališta otpada (NN 114/2015).</t>
  </si>
  <si>
    <r>
      <t>Nabava, doprema i montaža EV</t>
    </r>
    <r>
      <rPr>
        <sz val="10"/>
        <color indexed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zasuna s potrebnim priborom za spajanje i ručnim kolom za otvaranje i zatvaranje, za nazivni tlak 10 bara. Vijci i matice su  od nehrđajućeg čelika A2. Unutarnja i vanjska zaštita od epoksida (min. 250 mic.).</t>
    </r>
  </si>
  <si>
    <t>Obračun po ugrađenom poklopcu.</t>
  </si>
  <si>
    <t>Nabava, doprema i montaža  okruglih lijevano željeznih samozatvarajućih poklopaca s kvadratnim okvirom, mehanizmom za zaključavanje i amortizirajučom brtvom protiv buke, na AB kolektoru. Lijevano željezni poklopac je svijetlog otvora 600 mm, za ispitno opterećenje 25 t (klasa C250). Svaki okvir poklopca se na AB zid učvršćuje s četiri ankera.</t>
  </si>
  <si>
    <t>Nabava, doprema i montaža  okruglih lijevano željeznih samozatvarajućih poklopaca s okruglim okvirom, mehanizmom za zaključavanje i amortizirajučom brtvom protiv buke, na AB ploči iznad poliesterskih revizijskih okana. Lijevano željezni poklopac je svijetlog otvora 600 mm, za ispitno opterećenje 25 t (klasa C250). Svaki okvir poklopca se na AB zid učvršćuje s tri ankera.</t>
  </si>
  <si>
    <t>Frezanje asfaltnog zastora u širini rova, debljine sloja cca 10 cm.  S otpadnim materijalom postupati sukladno Pravilniku o načinima i uvjetima odlaganja otpada, kategorijama i uvjetima rada za odlagališta otpada. U cijenu uključen odvoz isfrezanog materijala na trajnu deponiju udaljenosti do 15 km.</t>
  </si>
  <si>
    <t>Izrada horizontalne signalizacije za reguliranje prometa na kolniku, nakon asfaltiranja prometnice. Ostale oznake (strelice, pješačke prijelaze, polja za usmjeravanje prometa) izvesti prema prvobitnom stanju i u skladu s OTU za radove na cestama.
U cijenu ulazi sav rad, materijal, prijevoz i sve ostalo što je potrebno za potpuni dovršetak posla uključujući potrebna ispitivanja kakvoće materijala i rada.</t>
  </si>
  <si>
    <t>1.23.</t>
  </si>
  <si>
    <r>
      <t>Obračun po m'</t>
    </r>
    <r>
      <rPr>
        <vertAlign val="superscript"/>
        <sz val="10"/>
        <rFont val="Arial CE"/>
        <family val="2"/>
        <charset val="238"/>
      </rPr>
      <t xml:space="preserve">  </t>
    </r>
    <r>
      <rPr>
        <sz val="10"/>
        <rFont val="Arial CE"/>
        <family val="2"/>
        <charset val="238"/>
      </rPr>
      <t>očišćenog kolektora.</t>
    </r>
  </si>
  <si>
    <r>
      <t xml:space="preserve">Ispitivanje modula stišljivosti posteljice kanala dinamičkom pločom </t>
    </r>
    <r>
      <rPr>
        <sz val="10"/>
        <rFont val="Calibri"/>
        <family val="2"/>
        <charset val="238"/>
      </rPr>
      <t>Ø</t>
    </r>
    <r>
      <rPr>
        <sz val="10"/>
        <rFont val="Arial CE"/>
        <family val="2"/>
        <charset val="238"/>
      </rPr>
      <t xml:space="preserve"> 30 cm i nosivih slojeva kolničke konstrukcije kružnom pločom Ø 30 cm prema normi HRN U.B1.046/68.</t>
    </r>
  </si>
  <si>
    <t>Obračun po m' cjevovoda.</t>
  </si>
  <si>
    <t>Tlačno ispitivanje montiranog vodovodnog cjevovoda na vodonepropusnost, prema uvjetima proizvođača cijevi. U cijenu uključena dobava vode, te cjelokupan rad, sav potreban pribor, alat i potrošni materijal.</t>
  </si>
  <si>
    <t>Ispiranje i dezinfekcija montiranog cjevovoda. U cijenu je uključen cjelokupan rad, te sav potreban pribor, alat i potrošni materijal, kao i troškovi ishodovanja atesta o sanitarno higijenskoj ispravnosti ispitanog cjevovoda.</t>
  </si>
  <si>
    <t>9.6.</t>
  </si>
  <si>
    <r>
      <rPr>
        <b/>
        <sz val="10"/>
        <rFont val="Arial CE"/>
        <charset val="238"/>
      </rPr>
      <t>NAPOMENA:</t>
    </r>
    <r>
      <rPr>
        <sz val="10"/>
        <rFont val="Arial CE"/>
        <family val="2"/>
        <charset val="238"/>
      </rPr>
      <t xml:space="preserve">
Obračun količina vrši se prema dimenzijama iz projekta. Iskazane količine u troškovniku proizlaze iz dimenzija prikazanih u nacrtima i prilozima. Radovi se izvode pod uticajem podzemne vode - mora, što treba uzeti u obzir, prilikom formiranja jediničnih cijena i izvođenja radova, ako i nije posebno naglašeno u stavkama. 
Radove predviđene ovim troškovnikom potrebno je izvesti u skladu s "općim tehničkim uvjetima za radove na cestama" kao i prema važećim propisima i pravilnicima.
U zoni zahvata gdje se utvrdi postojanje instalacija, izvođač je obvezan u prisustvu nadzornog inženjera izvršiti iskapanja radi utvrđivanja stvarnog položaja i dubine postojećih instalacija i energetskih kabela, uključivo i zatrpavanje rova po utvrđivanju položaja instalacija. Navedeni radovi obračunavaju se u skladu s jediničnim cijenama iz odgovarajućih stavaka ovog troškovnika.
U svim stavkama koje uključuju odvoz viška materijala na odlagalište, jedinične cijene moraju uključivati sve  troškove deponiranja, uključujući utovar, istovar, razastiranje i planiranje. Izvođač je dužan u potpunosti osigurati prijevoz na samom gradilištu i na javnim prometnim površinama.</t>
    </r>
  </si>
  <si>
    <t>Izrada i postava prijelaza – mostića s ogradom od drvene građe preko iskopanog rova na mjestima gdje je nužno omogućiti promet pješaka. Duljina prijelaza je cca. 5,0 m, širine min. 1,0 m i visine ograde 1,0 m u skladu sa Zakonom o zaštiti na radu. U cijenu uključiti i uklanjanje istih nakon dovršetka radova.</t>
  </si>
  <si>
    <t>Izrada i postava prijelaza od metalnih ploča preko iskopanih rovova za promet vozila nosivosti do 5 t. Širina prijelaza cca 2,5, duljine cca 5,0 m. U cijenu uključiti nabavu i dopremu materijala, izradu  i montažu prijelaza, te nakon završenih radova, demontažu i odvoz.</t>
  </si>
  <si>
    <t>Izrada zaštite postojećih instalacija na mjestima križanja s planiranim kolektorom i cjevovodom. Zaštitu izvesti u svemu prema priloženim detaljnim nacrtima. U cijenu uključiti i pridržavanja postojećih instalacija.</t>
  </si>
  <si>
    <t>Pilanje postojećeg betonskog zastora - podloge debljine   cca 15 cm.</t>
  </si>
  <si>
    <t>Iskop rova za polaganje kolektora i objekta kišne rešetke, dimenzija prema nacrtima, u materijalu "A" i "C" kategorije. Stavkom se predviđa strojni iskop uz upotrebu razupora za zaštitu rova. Razbijanja i iskop betonskih konstrukcija u rovu obračunati u drugim stavkama. U cijenu iskopa je uračunato i uklanjanje urušenog materijala, te rad pod uticajem pozemne vode-mora. Eventualno crpljenje vode (mora) iz rova neće se posebno obračunavati, te je uključiti u cijenu rada. Odvoz materijala na trajnu deponiju i deponiranje obračunato drugom stavkom. U rad uključiti i sve eventualne popravke oštećenih postoječih instalacija lociranih pored rova.</t>
  </si>
  <si>
    <r>
      <t>Ukupno iskopa 800,00 m</t>
    </r>
    <r>
      <rPr>
        <vertAlign val="superscript"/>
        <sz val="10"/>
        <rFont val="Arial CE"/>
        <family val="2"/>
        <charset val="238"/>
      </rPr>
      <t>3</t>
    </r>
    <r>
      <rPr>
        <sz val="10"/>
        <rFont val="Arial CE"/>
        <family val="2"/>
        <charset val="238"/>
      </rPr>
      <t>,</t>
    </r>
    <r>
      <rPr>
        <vertAlign val="superscript"/>
        <sz val="10"/>
        <rFont val="Arial CE"/>
        <family val="2"/>
        <charset val="238"/>
      </rPr>
      <t xml:space="preserve"> </t>
    </r>
    <r>
      <rPr>
        <sz val="10"/>
        <rFont val="Arial CE"/>
        <family val="2"/>
        <charset val="238"/>
      </rPr>
      <t>od toga u tlu:</t>
    </r>
  </si>
  <si>
    <t>Nabava, doprema i ugradnja podložnog sloja debljine 15 cm ispod projektiranog ab kolektora i objekta kišne rešetke. Sloj izvesti od drobljenog kamenog materijala vel. zrna 16 mm uz nabijanje do postizanja modula stišljivosti Ms&gt;30 MPa. U cijenu uključiti i rad pod uticajem podzemne vode-mora.</t>
  </si>
  <si>
    <t>Nabava, doprema i izrada podloge i obloge cjevovoda sitnozrnim nevezanim materijalom, veličine zrna 0-8 mm. Ugradnju obloge vršiti uz lagano nabijanje i polijevanje vodom, pazeći da se ne oštete cijevi ili spojevi. Oblogu izvesti do visine 30 cm iznad tjemena cijevi, a širine prema normalnim poprečnim presjecima.</t>
  </si>
  <si>
    <t>- oborinski kolektror O2 DN400</t>
  </si>
  <si>
    <t>- vodovod DN100</t>
  </si>
  <si>
    <t>- ispod opločene i betonske površine</t>
  </si>
  <si>
    <t xml:space="preserve">Izrada betonske podloge betonom klase C16/20, prosječne debljine 10 cm, ispod objekta kišne rešetke, prema nacrtima. </t>
  </si>
  <si>
    <t>2 okna</t>
  </si>
  <si>
    <t>3.12.</t>
  </si>
  <si>
    <t>Rekonstrukcija razbijenog  armirano betonskog zida na trasi kolektora, betonom C30/37, u dvostranoj glatkoj oplati. Debljina zida 20 cm, približna ukupna visina 70 cm.</t>
  </si>
  <si>
    <t>Nabava, doprema i montaža MMK lučnih komada profila DN100, od nodularnog lijeva (ductile) DIN EN 545 klase C40, za radni tlak od 10 bara. Komadi su s unutarnjom cementnom oblogom i vanjskom zaštitom cink-aluminij, s gumenom brtvom u klasi K-9 prema DIN 28610. Gumeni prsten je neotrovan i pogodan za ugradnju u cjevovode pitke vode prema DIN 28617. U cijenu je uračunat i sav spojni materijal.</t>
  </si>
  <si>
    <t>Izrada armirano betonskih okana (vodovodna, kanalizacijska i dr., vidi stavku 1.21.), betonom C30/37, u dvostranoj glatkoj oplati. Debljine zidova i dna su 25 cm, ploče debljine 15 cm, ostale dimenzije prema prije razbijenim oknima.  Na ploči će se ostaviti otvor prema prijašnjem, te će se ugraditi prije demontirani poklopci. U cijenu rada uključiti i sve radove oko prespajanja postojećih cijevi na novo okno, te sve oko privremenog funkcioniranja instalacija.</t>
  </si>
  <si>
    <t>Čišćenje postojećeg oborinskog kolektora od mulja i zemljanog nanosa, nakon što se otkopa mjesto priključka projektiranog kolektora DN400. U rad uključiti i provjeru prohodnosti istog do izljeva u more, te eventualna potrebna čišćenja. Rad pod uticajem podzemne vode - mora.</t>
  </si>
  <si>
    <t>4.4.</t>
  </si>
  <si>
    <t>Ugradnja betonskih opločnjaka. Koristiti prije demontirane i očišćene opločnjake (vidi stavku 1.16). Rad obuhvaća i fugiranje opločnjaka, nakon polaganja, suhim kvarcnim pjeskom granulacije 0,1 - 0,6 mm. Postupak fugiranja izvesti nekoliko puta dok se fuge potpuno ne zapune.</t>
  </si>
  <si>
    <t>Dobava,doprema i ugradnja betonskih opločnjaka istog izgleda kao postojeći (vidi stavku 1.16).  Stavka se odnosi na oštećene opločnjake prilikom demontaže . Rad obuhvaća i fugiranje opločnjaka, nakon polaganja, suhim kvarcnim pjeskom granulacije 0,1 - 0,6 mm. Postupak fugiranja izvesti nekoliko puta dok se fuge potpuno ne zapune.</t>
  </si>
  <si>
    <r>
      <t xml:space="preserve">Nabava, dopremanje, raznošenje duž trase, ugradba revizijskih okana od </t>
    </r>
    <r>
      <rPr>
        <sz val="10"/>
        <rFont val="Arial CE"/>
        <charset val="238"/>
      </rPr>
      <t xml:space="preserve">GRP-UP </t>
    </r>
    <r>
      <rPr>
        <sz val="10"/>
        <rFont val="Arial CE"/>
        <family val="2"/>
        <charset val="238"/>
      </rPr>
      <t>(poliestera) profila DN600, nazivne krutosti SN 10000 N/m</t>
    </r>
    <r>
      <rPr>
        <vertAlign val="superscript"/>
        <sz val="10"/>
        <rFont val="Arial CE"/>
        <charset val="238"/>
      </rPr>
      <t>2</t>
    </r>
    <r>
      <rPr>
        <sz val="10"/>
        <rFont val="Arial CE"/>
        <family val="2"/>
        <charset val="238"/>
      </rPr>
      <t>, za nazivni tlak  PN 1 bara. Visina okana (od K.N. do K.P.) je do 1,18 m. Dno okna mora biti s podnom pločom (ravno). U cijenu uključena izrada odgovorajućih kineta od GRP-UP (poliestera) s ispunom od betona i ugradnja odgovarajućih priključnih komada  na mjestima priključaka. Okna su opremljena AB pločama (prema grafičkim prilogu). AB ploče su obračunate u drugoj stavci. Radovi na ugradnji  će se izvoditi pod uticajem podzemne vode - mora. Svi segmenti moraju biti jednostavno spojivi (važi i za spajanje cijevi na okno) uz garanciju vodonepropusnosti, statičke stabilnosti te otpornosti na djelovanje uzgona.</t>
    </r>
  </si>
  <si>
    <t>Izmještanje postojećih EKI "zdenaca" na trasi planiranih kolektora,približnih dim. dimenzija 80x80x80 cm s odgovarajućim poklopcem, kao najčešće upotrebljavani na predmetnom području (prema podacima HT-a). Stavka uključuje dobavu, dopremu i ugradnju novih okana/zdenaca s poklopcem, prespajanje instalacija radi privremenog i konačnog funkcioniranja i rušenje postojećih okana. Točne dimenzije pojedinog zdenca/poklopca utvrdit će se prilikom izvođenja. U rad uključiti demontažu, čišćenje, odlaganje u krugu gradilišta i ponovna ugradnja zdenaca.</t>
  </si>
  <si>
    <t xml:space="preserve">Privremeno deponiranje materijala iz iskopa potrebnog za nasipanje iskopanog rova, na udaljenosti deponije do 5 km. U cijenu je uračunat utovar, prijevoz i istovar na privremeni deponij, kao i naknada za deponiju. </t>
  </si>
  <si>
    <t>Nabava, prijevoz i ugradnja bitumeniziranog nosivog sloja  kolnika miješavinom BNS 22 s bitumenom BIT 50/70 (prema HRN EN 12591), debljine 6 cm u uvaljanom stanju. Uvjeti kvalitete prema OTU III. 5-04 i HRN EN 13108-1. Oznaka asfaltne mješavine (prema HRN EN 13108-1) AC 22 base (BIT 50/70) AG6, M1-E.
Radovi obuhvaćaju nabavu materijala, proizvodnju mješavine i prijevoz do mjesta ugradnje, ugradnju i uvaljavanje iste do potrebne zbijenosti, te sve predradnje za izradu istog.</t>
  </si>
  <si>
    <t>Nabava, prijevoz i ugradnja asfaltnog habajućeg sloja kolnika mješavinom AB 11 s bitumenom BIT 50/70 (prema HRN EN 12591), debljine 4 cm u uvaljanom stanju s drobljenim kamenim materijalom karbonatnog porijekla.  Uvjeti kvalitete OTU III. 6-03 i HRN EN 13108-1. Oznaka asfaltne mješavine (prema HRN EN 13108-1)  AC 11 surf (BIT 50/70) AG3, M3-E.
Radovi obuhvaćaju nabavu materijala, proizvodnju mješavine i prijevoz do mjesta ugradnje, ugradnju i uvaljavanje iste do potrebne zbijenosti, te sve predradnje za izradu istog.</t>
  </si>
  <si>
    <r>
      <t>Obračun po 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 izvedenog premaza.</t>
    </r>
  </si>
  <si>
    <t>4.5.</t>
  </si>
  <si>
    <t>Nabava, doprema i ugradnja zaštitnog vodonepropusnog elastičnog premaza otpornog na habanje. Premaz se ugrađuje na početku armirano betonskog kolektora O1 - bujica Zarovo. Premazuje se postojeća prethodno očišćena betonska obloga fekalnog kanala i okolni novi betonski zidovi, radi postizanja vodonepropusnosti spoja istih. Premaz izvesti najmanje u dva sloja, sve prema upustvu proizvođača.</t>
  </si>
  <si>
    <t>okna 530</t>
  </si>
  <si>
    <t>okna 530 + zid 35</t>
  </si>
  <si>
    <t>2.15.</t>
  </si>
  <si>
    <t>Nabava, doprema i postava geokompozita na dnu rova ispod kanala. Geokompozit se sastoji od geotekstila min. mase od 200 g/m2 i geomreže 30/30, vlačne čvrstoće 30 kN/m i min mase od 250 g/m2. U cijenu uključiti i preklop od min. 20 cm na spojevima</t>
  </si>
  <si>
    <t>Obračun po m2 izvedene površine.</t>
  </si>
  <si>
    <t>preklopi</t>
  </si>
  <si>
    <t>3.13.</t>
  </si>
  <si>
    <t>3.14.</t>
  </si>
  <si>
    <t>3.15.</t>
  </si>
  <si>
    <t>3.16.</t>
  </si>
  <si>
    <t>3.17.</t>
  </si>
  <si>
    <r>
      <t xml:space="preserve">Dobava, transport, izrada i montaža  </t>
    </r>
    <r>
      <rPr>
        <b/>
        <sz val="10"/>
        <rFont val="Arial CE"/>
        <charset val="238"/>
      </rPr>
      <t>armiranobetonskog montažnog korita oborinskog kanala</t>
    </r>
    <r>
      <rPr>
        <sz val="10"/>
        <rFont val="Arial CE"/>
        <charset val="238"/>
      </rPr>
      <t xml:space="preserve"> (zarovo Dulcin) od betona razreda čvrstoće C 30/37. Montažno korito se izvodi u dvostranoj oplati u suho, debljine stijenke dna 25-35 cm i bočnih stranice 30 cm (ostale dimenzije prema grafičkim prilozima).  U cijenu uključena oplata potrebna za izvedbu ab elemenata, prijevoz i ugradnja dizalicom u rov pod pod utjecajem mora i spajanje na prethodno položeni element uz osiguranje spoja gumenom brtvom. Armatura i gumena brtva se obračunavaju u posebnoj stavci. </t>
    </r>
  </si>
  <si>
    <t>Obračun po kom ugrađenog armiranobetonskog korita prema tipu korita:</t>
  </si>
  <si>
    <t>- tip K1, dim. 155/240 cm, (V=1,86m3/kom)</t>
  </si>
  <si>
    <t>- tip K1', dim. 155/240 cm, (V=1,86m3/kom)</t>
  </si>
  <si>
    <t>- tip K1a, dim. 109/240 cm, (V=1,31m3/kom)</t>
  </si>
  <si>
    <t>- tip K1b', dim. 192/240 cm, (V=2,3m3/kom)</t>
  </si>
  <si>
    <t>- tip K1c, dim. 155/240-242 cm, (V=1,86m3/kom)</t>
  </si>
  <si>
    <t>- tip K1d, dim. 155/242-245 cm, (V=1,87m3/kom)</t>
  </si>
  <si>
    <t>- tip K1e, dim. 155/245-247 cm, (V=1,88m3/kom)</t>
  </si>
  <si>
    <t>- tip K1f, dim. 212/247-250 cm, (V=2,59m3/kom)</t>
  </si>
  <si>
    <t>- tip K1g, dim. 155/250 cm, (V=1,9m3/kom)</t>
  </si>
  <si>
    <t>- tip K1g', dim. 155/250 cm, (V=1,9m3/kom)</t>
  </si>
  <si>
    <t>- tip K1h, dim. 103/250 cm, (V=1,26m3/kom)</t>
  </si>
  <si>
    <t>- tip K1i, dim. 159/250 cm, (V=1,95m3/kom)</t>
  </si>
  <si>
    <t>- tip K1j, dim. 117/250 cm, (V=1,43m3/kom)</t>
  </si>
  <si>
    <t>- tip KR1a, dim. 89-71/240 cm, (V=0,96m3/kom)</t>
  </si>
  <si>
    <t>- tip KR1b, dim. 154-113/240 cm, (V=1,6m3/kom)</t>
  </si>
  <si>
    <t>- tip KR1c, dim. 171-125/250 cm, (V=1,81m3/kom)</t>
  </si>
  <si>
    <t>- tip KR1d, dim. 121-94/250 cm, (V=1,32m3/kom)</t>
  </si>
  <si>
    <t>- tip KR1e, dim. 161-142/250 cm, (V=1,86m3/kom)</t>
  </si>
  <si>
    <t>- tip KR1f, dim. 114-72/250 cm, (V=1,14m3/kom)</t>
  </si>
  <si>
    <t>Ukupno (Vuk= 122 ,4 m3 betona u koritima )</t>
  </si>
  <si>
    <r>
      <t xml:space="preserve">Dobava, transport, izrada i montaža  </t>
    </r>
    <r>
      <rPr>
        <b/>
        <sz val="10"/>
        <rFont val="Arial CE"/>
        <charset val="238"/>
      </rPr>
      <t xml:space="preserve">armiranobetonske montažne poklopnice (tzv. Omnia ploče) </t>
    </r>
    <r>
      <rPr>
        <sz val="10"/>
        <rFont val="Arial CE"/>
        <charset val="238"/>
      </rPr>
      <t xml:space="preserve">oborinskog kanala (zarovo Dulcin) od betona razreda čvrstoće C 30/37. Montažna poklopnica se izvodi u trostranoj oplati u suho, debljine stijenke  10 cm  (ostale dimenzije prema grafičkim prilozima).  U cijenu uključena oplata potrebna za izvedbu ab elemenata, prijevoz i ugradnja dizalicom u rov pod pod utjecajem mora i spajanje na prethodni položeni element. Armatura i monolitizacija betonom se obračunavaju u posebnoj stavci. </t>
    </r>
  </si>
  <si>
    <t>Obračun po kom ugrađene armiranobetonske poklopnice prema tipu poklopnice:</t>
  </si>
  <si>
    <t>'- tip O1, dim. 155/200, (V=0,31m3/kom)</t>
  </si>
  <si>
    <t>'- tip O1', dim. 155/200, (V=0,31m3/kom)</t>
  </si>
  <si>
    <t>'- tip O1a, dim. 109/200, (V=0,22m3/kom)</t>
  </si>
  <si>
    <t>'- tip O1b', dim. 192/200, (V=0,38m3/kom)</t>
  </si>
  <si>
    <t>'- tip O1c, dim. 155/200-202, (V=0,31m3/kom)</t>
  </si>
  <si>
    <t>'- tip O1d, dim. 155/202-205, (V=0,32m3/kom)</t>
  </si>
  <si>
    <t>'- tip O1e, dim. 155/205-207, (V=0,32m3/kom)</t>
  </si>
  <si>
    <t>'- tip O1f, dim. 212/207-210, (V=0,44m3/kom)</t>
  </si>
  <si>
    <t>'- tip O1g, dim. 155/210, (V=0,33m3/kom)</t>
  </si>
  <si>
    <t>'- tip O1g', dim. 155/210, (V=0,33m3/kom)</t>
  </si>
  <si>
    <t>'- tip O1h, dim. 103/210, (V=0,22m3/kom)</t>
  </si>
  <si>
    <t>'- tip O1i, dim. 159/210, (V=0,33m3/kom)</t>
  </si>
  <si>
    <t>'- tip O1j, dim. 117/210, (V=0,25m3/kom)</t>
  </si>
  <si>
    <t>'- tip OR1a, dim. 88-72/200, (V=0,16m3/kom)</t>
  </si>
  <si>
    <t>'- tip OR1b, dim. 150-117/200, (V=0,27m3/kom)</t>
  </si>
  <si>
    <t>'- tip OR1c, dim. 167.5-128/210, (V=0,31m3/kom)</t>
  </si>
  <si>
    <t>'- tip OR1d, dim. 119-96/210, (V=0,23m3/kom)</t>
  </si>
  <si>
    <t>'- tip OR1e, dim. 159-143/210, (V=0,32m3/kom)</t>
  </si>
  <si>
    <t>'- tip OR1f, dim. 110-76/210, (V=0,2m3/kom)</t>
  </si>
  <si>
    <t>Ukupno (Vuk=21 m3 betona u Omnia pločama )</t>
  </si>
  <si>
    <r>
      <t xml:space="preserve">Dobava, transport i ugradnja betona za monolitizaciju spoja </t>
    </r>
    <r>
      <rPr>
        <b/>
        <sz val="10"/>
        <rFont val="Arial CE"/>
        <charset val="238"/>
      </rPr>
      <t xml:space="preserve">dvaju korita </t>
    </r>
    <r>
      <rPr>
        <sz val="10"/>
        <rFont val="Arial CE"/>
        <charset val="238"/>
      </rPr>
      <t>oborinskog kanala. Molitizacija se izvodi betonom razreda čvrstoće C 30/37.  Količina betona po m1 spoja (0,03 m3/m1)</t>
    </r>
  </si>
  <si>
    <t>Obračun po m1 spoja korita.</t>
  </si>
  <si>
    <t>m1</t>
  </si>
  <si>
    <r>
      <t xml:space="preserve">Dobava, transport i ugradnja betona za monolitizaciju spoja </t>
    </r>
    <r>
      <rPr>
        <b/>
        <sz val="10"/>
        <rFont val="Arial CE"/>
        <charset val="238"/>
      </rPr>
      <t xml:space="preserve">armiranobetonskog montažne poklopnice (tzv. Omnia ploče) i korita </t>
    </r>
    <r>
      <rPr>
        <sz val="10"/>
        <rFont val="Arial CE"/>
        <charset val="238"/>
      </rPr>
      <t xml:space="preserve">oborinskog kanala. Molitizacija se izvodi betonom razreda čvrstoće C 30/37. </t>
    </r>
  </si>
  <si>
    <t>Obračun po m3 ugrađenog betona.</t>
  </si>
  <si>
    <t>m3</t>
  </si>
  <si>
    <r>
      <t xml:space="preserve">Dobava, transport i ugradnja betona u </t>
    </r>
    <r>
      <rPr>
        <b/>
        <sz val="10"/>
        <rFont val="Arial CE"/>
        <charset val="238"/>
      </rPr>
      <t>armiranobetonski oborinski kanal (zarovo Dulcin)</t>
    </r>
    <r>
      <rPr>
        <sz val="10"/>
        <rFont val="Arial CE"/>
        <charset val="238"/>
      </rPr>
      <t xml:space="preserve"> monolitne izvedbe od betona razreda čvrstoće C 30/37. Dno, zidovi i ploča korita se izvodi u  oplati na mjestu ugradnje. Debljine stijenke dna korita 25-35 cm, bočnih stranica (zidova) 30 cm, a gornje ploče 20 cm (ostale dimenzije prema grafičkim prilozima).  U cijenu uključena oplata potrebna za izvedbu ab elemenata, rad pod utjecajem mora  i spajanje na prethodno položeni element uz osiguranje spoja gumenom brtvom. Armatura i gumena brtva se obračunavaju u posebnoj stavci. </t>
    </r>
  </si>
  <si>
    <t>Obračun po m3 ugrađenog armiranobetonskog korita .</t>
  </si>
  <si>
    <t>- dno AB korita  (debljine 30 cm)</t>
  </si>
  <si>
    <t xml:space="preserve">- zidovi AB korita </t>
  </si>
  <si>
    <t xml:space="preserve">- gornja ploča AB kanala </t>
  </si>
  <si>
    <r>
      <t xml:space="preserve">Dobava, transport i ugradnja gumena brtve za radne reške u betonu na spojevima korita </t>
    </r>
    <r>
      <rPr>
        <b/>
        <sz val="10"/>
        <rFont val="Arial CE"/>
        <charset val="238"/>
      </rPr>
      <t>armiranobetonskog oborinskog kanala (zarovo Dulcin)</t>
    </r>
    <r>
      <rPr>
        <sz val="10"/>
        <rFont val="Arial CE"/>
        <charset val="238"/>
      </rPr>
      <t>. Trake su mekog PVC-a širine 250 mm.</t>
    </r>
  </si>
  <si>
    <t>Obračun po m1 ugrađene gumene brtvene trake.</t>
  </si>
  <si>
    <t>red. br.</t>
  </si>
  <si>
    <t>opis</t>
  </si>
  <si>
    <t>jed. mj.</t>
  </si>
  <si>
    <t>količina</t>
  </si>
  <si>
    <t>cijena (kn)</t>
  </si>
  <si>
    <t>iznos
(kn)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</si>
</sst>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k_n_-;\-* #,##0.00\ _k_n_-;_-* &quot;-&quot;??\ _k_n_-;_-@_-"/>
    <numFmt numFmtId="164" formatCode="_-&quot;kn&quot;\ * #,##0.00_-;\-&quot;kn&quot;\ * #,##0.00_-;_-&quot;kn&quot;\ * &quot;-&quot;??_-;_-@_-"/>
    <numFmt numFmtId="165" formatCode="_-* #,##0.00_-;\-* #,##0.00_-;_-* &quot;-&quot;??_-;_-@_-"/>
    <numFmt numFmtId="166" formatCode="_(* #,##0.00_);_(* \(#,##0.00\);_(* &quot;-&quot;??_);_(@_)"/>
    <numFmt numFmtId="167" formatCode="_-* #,##0.00\ [$kn-41A]_-;\-* #,##0.00\ [$kn-41A]_-;_-* &quot;-&quot;??\ [$kn-41A]_-;_-@_-"/>
  </numFmts>
  <fonts count="59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"/>
      <family val="2"/>
      <charset val="238"/>
    </font>
    <font>
      <sz val="10"/>
      <name val="Verdana"/>
      <family val="2"/>
      <charset val="238"/>
    </font>
    <font>
      <sz val="11"/>
      <name val="Trebuchet MS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name val="Arial CE"/>
      <charset val="238"/>
    </font>
    <font>
      <sz val="11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vertAlign val="superscript"/>
      <sz val="10"/>
      <name val="Arial"/>
      <family val="2"/>
      <charset val="238"/>
    </font>
    <font>
      <sz val="10"/>
      <name val="Arial"/>
      <family val="2"/>
    </font>
    <font>
      <sz val="10"/>
      <name val="Arial CE"/>
      <charset val="238"/>
    </font>
    <font>
      <b/>
      <sz val="10"/>
      <name val="Arial CE"/>
      <charset val="238"/>
    </font>
    <font>
      <sz val="10"/>
      <color indexed="10"/>
      <name val="Arial CE"/>
      <family val="2"/>
      <charset val="238"/>
    </font>
    <font>
      <vertAlign val="superscript"/>
      <sz val="10"/>
      <name val="Arial CE"/>
      <family val="2"/>
      <charset val="238"/>
    </font>
    <font>
      <vertAlign val="superscript"/>
      <sz val="10"/>
      <name val="Arial CE"/>
      <charset val="238"/>
    </font>
    <font>
      <b/>
      <sz val="10"/>
      <color rgb="FFFF0000"/>
      <name val="Arial CE"/>
      <family val="2"/>
      <charset val="238"/>
    </font>
    <font>
      <sz val="10"/>
      <color indexed="43"/>
      <name val="Arial CE"/>
      <family val="2"/>
      <charset val="238"/>
    </font>
    <font>
      <sz val="10"/>
      <color rgb="FFFF0000"/>
      <name val="Arial CE"/>
      <family val="2"/>
      <charset val="238"/>
    </font>
    <font>
      <b/>
      <sz val="10"/>
      <color indexed="48"/>
      <name val="Arial CE"/>
      <family val="2"/>
      <charset val="238"/>
    </font>
    <font>
      <b/>
      <sz val="10"/>
      <name val="Arial CE"/>
    </font>
    <font>
      <sz val="10"/>
      <name val="Arial CE"/>
    </font>
    <font>
      <sz val="10"/>
      <color rgb="FFFFFF00"/>
      <name val="Arial CE"/>
      <family val="2"/>
      <charset val="238"/>
    </font>
    <font>
      <sz val="10"/>
      <name val="Calibri"/>
      <family val="2"/>
      <charset val="238"/>
    </font>
    <font>
      <sz val="12"/>
      <name val="Arial"/>
      <family val="2"/>
      <charset val="238"/>
    </font>
    <font>
      <sz val="12"/>
      <name val="Arial CE"/>
      <family val="2"/>
      <charset val="238"/>
    </font>
    <font>
      <b/>
      <sz val="12"/>
      <name val="Arial CE"/>
      <charset val="238"/>
    </font>
    <font>
      <b/>
      <sz val="14"/>
      <name val="Arial CE"/>
      <charset val="238"/>
    </font>
    <font>
      <vertAlign val="superscript"/>
      <sz val="10"/>
      <name val="Arial"/>
      <family val="2"/>
    </font>
    <font>
      <i/>
      <u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color indexed="10"/>
      <name val="Arial"/>
      <family val="2"/>
      <charset val="238"/>
    </font>
  </fonts>
  <fills count="21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29">
    <xf numFmtId="0" fontId="0" fillId="0" borderId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5" fillId="9" borderId="0" applyNumberFormat="0" applyBorder="0" applyAlignment="0" applyProtection="0"/>
    <xf numFmtId="0" fontId="15" fillId="3" borderId="0" applyNumberFormat="0" applyBorder="0" applyAlignment="0" applyProtection="0"/>
    <xf numFmtId="0" fontId="15" fillId="7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5" fillId="3" borderId="0" applyNumberFormat="0" applyBorder="0" applyAlignment="0" applyProtection="0"/>
    <xf numFmtId="0" fontId="3" fillId="4" borderId="1" applyNumberFormat="0" applyFon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6" fillId="17" borderId="0" applyNumberFormat="0" applyBorder="0" applyAlignment="0" applyProtection="0"/>
    <xf numFmtId="49" fontId="35" fillId="0" borderId="0">
      <alignment horizontal="left" vertical="center" wrapText="1"/>
    </xf>
    <xf numFmtId="0" fontId="33" fillId="0" borderId="0" applyNumberFormat="0" applyFill="0" applyBorder="0" applyAlignment="0" applyProtection="0">
      <alignment vertical="top"/>
      <protection locked="0"/>
    </xf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3" borderId="0" applyNumberFormat="0" applyBorder="0" applyAlignment="0" applyProtection="0"/>
    <xf numFmtId="0" fontId="17" fillId="15" borderId="7" applyNumberFormat="0" applyAlignment="0" applyProtection="0"/>
    <xf numFmtId="0" fontId="18" fillId="15" borderId="2" applyNumberFormat="0" applyAlignment="0" applyProtection="0"/>
    <xf numFmtId="0" fontId="19" fillId="14" borderId="0" applyNumberFormat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4" fillId="7" borderId="0" applyNumberFormat="0" applyBorder="0" applyAlignment="0" applyProtection="0"/>
    <xf numFmtId="0" fontId="3" fillId="0" borderId="0"/>
    <xf numFmtId="0" fontId="13" fillId="0" borderId="0"/>
    <xf numFmtId="0" fontId="3" fillId="0" borderId="0"/>
    <xf numFmtId="0" fontId="12" fillId="0" borderId="0"/>
    <xf numFmtId="0" fontId="3" fillId="0" borderId="0"/>
    <xf numFmtId="0" fontId="31" fillId="0" borderId="0"/>
    <xf numFmtId="0" fontId="3" fillId="0" borderId="0"/>
    <xf numFmtId="0" fontId="3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 applyNumberFormat="0" applyFont="0" applyFill="0" applyBorder="0" applyAlignment="0" applyProtection="0">
      <alignment vertical="top"/>
    </xf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5" fillId="0" borderId="8" applyNumberFormat="0" applyFill="0" applyAlignment="0" applyProtection="0"/>
    <xf numFmtId="0" fontId="26" fillId="16" borderId="3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9" applyNumberFormat="0" applyFill="0" applyAlignment="0" applyProtection="0"/>
    <xf numFmtId="0" fontId="30" fillId="7" borderId="2" applyNumberFormat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</cellStyleXfs>
  <cellXfs count="212">
    <xf numFmtId="0" fontId="0" fillId="0" borderId="0" xfId="0"/>
    <xf numFmtId="0" fontId="5" fillId="0" borderId="0" xfId="0" applyFont="1" applyFill="1" applyAlignment="1">
      <alignment wrapText="1"/>
    </xf>
    <xf numFmtId="0" fontId="5" fillId="0" borderId="0" xfId="86" applyFont="1" applyFill="1" applyAlignment="1">
      <alignment wrapText="1"/>
    </xf>
    <xf numFmtId="0" fontId="4" fillId="0" borderId="0" xfId="86" applyFont="1" applyFill="1" applyBorder="1" applyAlignment="1">
      <alignment horizontal="left" vertical="center" wrapText="1"/>
    </xf>
    <xf numFmtId="0" fontId="4" fillId="0" borderId="0" xfId="86" applyFont="1" applyFill="1" applyBorder="1" applyAlignment="1">
      <alignment wrapText="1"/>
    </xf>
    <xf numFmtId="0" fontId="5" fillId="18" borderId="0" xfId="86" applyFont="1" applyFill="1" applyAlignment="1">
      <alignment wrapText="1"/>
    </xf>
    <xf numFmtId="0" fontId="6" fillId="0" borderId="0" xfId="84" applyFont="1" applyFill="1" applyBorder="1" applyAlignment="1">
      <alignment horizontal="justify" vertical="top" wrapText="1"/>
    </xf>
    <xf numFmtId="0" fontId="5" fillId="19" borderId="0" xfId="84" applyNumberFormat="1" applyFont="1" applyFill="1" applyAlignment="1">
      <alignment vertical="top" wrapText="1"/>
    </xf>
    <xf numFmtId="0" fontId="5" fillId="18" borderId="0" xfId="84" applyFont="1" applyFill="1" applyAlignment="1">
      <alignment horizontal="justify" vertical="top" wrapText="1"/>
    </xf>
    <xf numFmtId="0" fontId="7" fillId="0" borderId="0" xfId="86" applyFont="1" applyFill="1" applyAlignment="1">
      <alignment wrapText="1"/>
    </xf>
    <xf numFmtId="0" fontId="7" fillId="0" borderId="0" xfId="84" applyNumberFormat="1" applyFont="1" applyFill="1" applyAlignment="1">
      <alignment horizontal="center" vertical="top" wrapText="1"/>
    </xf>
    <xf numFmtId="0" fontId="7" fillId="0" borderId="0" xfId="84" applyFont="1" applyFill="1" applyAlignment="1">
      <alignment horizontal="justify" vertical="top" wrapText="1"/>
    </xf>
    <xf numFmtId="0" fontId="6" fillId="0" borderId="0" xfId="84" applyFont="1" applyFill="1" applyBorder="1" applyAlignment="1">
      <alignment horizontal="center" vertical="center" wrapText="1"/>
    </xf>
    <xf numFmtId="0" fontId="5" fillId="0" borderId="0" xfId="86" applyFont="1" applyFill="1" applyAlignment="1">
      <alignment horizontal="left" vertical="top" wrapText="1"/>
    </xf>
    <xf numFmtId="0" fontId="7" fillId="0" borderId="0" xfId="86" applyFont="1" applyFill="1" applyAlignment="1">
      <alignment horizontal="left" vertical="top" wrapText="1"/>
    </xf>
    <xf numFmtId="0" fontId="5" fillId="18" borderId="0" xfId="86" applyFont="1" applyFill="1" applyAlignment="1">
      <alignment horizontal="left" vertical="top" wrapText="1"/>
    </xf>
    <xf numFmtId="4" fontId="5" fillId="0" borderId="0" xfId="118" applyNumberFormat="1" applyFont="1" applyFill="1" applyAlignment="1">
      <alignment horizontal="center" vertical="center" wrapText="1"/>
    </xf>
    <xf numFmtId="4" fontId="7" fillId="0" borderId="0" xfId="118" applyNumberFormat="1" applyFont="1" applyFill="1" applyAlignment="1">
      <alignment horizontal="center" vertical="center" wrapText="1"/>
    </xf>
    <xf numFmtId="4" fontId="6" fillId="0" borderId="0" xfId="84" applyNumberFormat="1" applyFont="1" applyFill="1" applyBorder="1" applyAlignment="1">
      <alignment horizontal="center" vertical="center" wrapText="1"/>
    </xf>
    <xf numFmtId="0" fontId="7" fillId="0" borderId="0" xfId="84" applyFont="1" applyFill="1" applyAlignment="1">
      <alignment horizontal="center" vertical="center" wrapText="1"/>
    </xf>
    <xf numFmtId="0" fontId="5" fillId="0" borderId="0" xfId="84" applyFont="1" applyFill="1" applyAlignment="1">
      <alignment horizontal="center" vertical="center" wrapText="1"/>
    </xf>
    <xf numFmtId="0" fontId="5" fillId="18" borderId="0" xfId="84" applyFont="1" applyFill="1" applyAlignment="1">
      <alignment horizontal="center" vertical="center" wrapText="1"/>
    </xf>
    <xf numFmtId="0" fontId="6" fillId="0" borderId="0" xfId="84" applyFont="1" applyFill="1" applyBorder="1" applyAlignment="1">
      <alignment horizontal="justify" vertical="center" wrapText="1"/>
    </xf>
    <xf numFmtId="0" fontId="4" fillId="0" borderId="11" xfId="84" applyFont="1" applyFill="1" applyBorder="1" applyAlignment="1">
      <alignment horizontal="center" vertical="center" wrapText="1"/>
    </xf>
    <xf numFmtId="4" fontId="4" fillId="0" borderId="11" xfId="118" applyNumberFormat="1" applyFont="1" applyFill="1" applyBorder="1" applyAlignment="1">
      <alignment horizontal="center" vertical="center" wrapText="1"/>
    </xf>
    <xf numFmtId="0" fontId="4" fillId="0" borderId="0" xfId="86" applyFont="1" applyFill="1" applyAlignment="1">
      <alignment horizontal="left" vertical="top" wrapText="1"/>
    </xf>
    <xf numFmtId="0" fontId="4" fillId="0" borderId="0" xfId="86" applyFont="1" applyFill="1" applyAlignment="1">
      <alignment wrapText="1"/>
    </xf>
    <xf numFmtId="0" fontId="4" fillId="0" borderId="0" xfId="84" applyNumberFormat="1" applyFont="1" applyFill="1" applyAlignment="1">
      <alignment vertical="top" wrapText="1"/>
    </xf>
    <xf numFmtId="0" fontId="4" fillId="0" borderId="0" xfId="84" applyFont="1" applyFill="1" applyAlignment="1">
      <alignment horizontal="justify" vertical="top" wrapText="1"/>
    </xf>
    <xf numFmtId="0" fontId="4" fillId="0" borderId="0" xfId="84" applyFont="1" applyFill="1" applyAlignment="1">
      <alignment horizontal="center" vertical="center" wrapText="1"/>
    </xf>
    <xf numFmtId="4" fontId="4" fillId="0" borderId="0" xfId="118" applyNumberFormat="1" applyFont="1" applyFill="1" applyAlignment="1">
      <alignment horizontal="center" vertical="center" wrapText="1"/>
    </xf>
    <xf numFmtId="4" fontId="4" fillId="0" borderId="0" xfId="84" applyNumberFormat="1" applyFont="1" applyFill="1" applyAlignment="1">
      <alignment horizontal="center" vertical="center" wrapText="1"/>
    </xf>
    <xf numFmtId="0" fontId="38" fillId="0" borderId="0" xfId="84" applyFont="1" applyFill="1" applyAlignment="1">
      <alignment horizontal="justify" vertical="top" wrapText="1"/>
    </xf>
    <xf numFmtId="0" fontId="9" fillId="0" borderId="0" xfId="84" applyNumberFormat="1" applyFont="1" applyFill="1" applyAlignment="1">
      <alignment horizontal="left" vertical="top" wrapText="1"/>
    </xf>
    <xf numFmtId="0" fontId="9" fillId="0" borderId="0" xfId="84" applyFont="1" applyFill="1" applyAlignment="1">
      <alignment horizontal="justify" vertical="top" wrapText="1"/>
    </xf>
    <xf numFmtId="4" fontId="4" fillId="0" borderId="0" xfId="86" applyNumberFormat="1" applyFont="1" applyFill="1" applyAlignment="1">
      <alignment horizontal="left" vertical="top" wrapText="1"/>
    </xf>
    <xf numFmtId="3" fontId="4" fillId="0" borderId="0" xfId="118" applyNumberFormat="1" applyFont="1" applyFill="1" applyAlignment="1">
      <alignment horizontal="center" vertical="center" wrapText="1"/>
    </xf>
    <xf numFmtId="0" fontId="4" fillId="0" borderId="0" xfId="84" quotePrefix="1" applyFont="1" applyFill="1" applyAlignment="1">
      <alignment horizontal="justify" vertical="top" wrapText="1"/>
    </xf>
    <xf numFmtId="2" fontId="4" fillId="0" borderId="0" xfId="86" applyNumberFormat="1" applyFont="1" applyFill="1" applyBorder="1" applyAlignment="1">
      <alignment horizontal="left" vertical="top" wrapText="1"/>
    </xf>
    <xf numFmtId="2" fontId="4" fillId="0" borderId="0" xfId="86" applyNumberFormat="1" applyFont="1" applyFill="1" applyAlignment="1">
      <alignment horizontal="left" vertical="top" wrapText="1"/>
    </xf>
    <xf numFmtId="0" fontId="4" fillId="0" borderId="0" xfId="84" applyFont="1" applyFill="1" applyAlignment="1">
      <alignment vertical="top" wrapText="1"/>
    </xf>
    <xf numFmtId="4" fontId="40" fillId="0" borderId="0" xfId="84" applyNumberFormat="1" applyFont="1" applyFill="1" applyAlignment="1">
      <alignment horizontal="center" vertical="center" wrapText="1"/>
    </xf>
    <xf numFmtId="0" fontId="40" fillId="0" borderId="0" xfId="86" applyFont="1" applyFill="1" applyAlignment="1">
      <alignment horizontal="left" vertical="top" wrapText="1"/>
    </xf>
    <xf numFmtId="0" fontId="40" fillId="0" borderId="0" xfId="86" applyFont="1" applyFill="1" applyAlignment="1">
      <alignment wrapText="1"/>
    </xf>
    <xf numFmtId="0" fontId="4" fillId="0" borderId="0" xfId="84" applyFont="1" applyFill="1" applyAlignment="1">
      <alignment wrapText="1"/>
    </xf>
    <xf numFmtId="4" fontId="37" fillId="0" borderId="0" xfId="127" applyNumberFormat="1" applyFont="1" applyFill="1" applyBorder="1" applyAlignment="1">
      <alignment horizontal="justify" vertical="top" wrapText="1" shrinkToFit="1"/>
    </xf>
    <xf numFmtId="4" fontId="37" fillId="0" borderId="0" xfId="107" applyNumberFormat="1" applyFont="1" applyFill="1" applyBorder="1" applyAlignment="1">
      <alignment horizontal="center" vertical="center" wrapText="1"/>
    </xf>
    <xf numFmtId="4" fontId="37" fillId="0" borderId="0" xfId="127" applyNumberFormat="1" applyFont="1" applyFill="1" applyAlignment="1">
      <alignment horizontal="center" vertical="center"/>
    </xf>
    <xf numFmtId="4" fontId="37" fillId="0" borderId="0" xfId="0" applyNumberFormat="1" applyFont="1" applyBorder="1" applyAlignment="1">
      <alignment horizontal="center" vertical="center"/>
    </xf>
    <xf numFmtId="167" fontId="37" fillId="0" borderId="0" xfId="0" applyNumberFormat="1" applyFont="1" applyFill="1" applyBorder="1" applyAlignment="1">
      <alignment horizontal="center" vertical="center"/>
    </xf>
    <xf numFmtId="4" fontId="37" fillId="0" borderId="0" xfId="0" applyNumberFormat="1" applyFont="1" applyFill="1" applyBorder="1"/>
    <xf numFmtId="4" fontId="37" fillId="0" borderId="0" xfId="127" applyNumberFormat="1" applyFont="1" applyFill="1" applyAlignment="1">
      <alignment vertical="top"/>
    </xf>
    <xf numFmtId="3" fontId="37" fillId="0" borderId="0" xfId="0" applyNumberFormat="1" applyFont="1" applyFill="1" applyBorder="1" applyAlignment="1">
      <alignment horizontal="left" vertical="top"/>
    </xf>
    <xf numFmtId="0" fontId="4" fillId="0" borderId="0" xfId="86" applyFont="1" applyFill="1" applyAlignment="1">
      <alignment horizontal="left" vertical="top"/>
    </xf>
    <xf numFmtId="0" fontId="2" fillId="0" borderId="0" xfId="71" applyNumberFormat="1" applyFont="1" applyFill="1" applyBorder="1" applyAlignment="1">
      <alignment horizontal="justify" vertical="top" wrapText="1"/>
    </xf>
    <xf numFmtId="0" fontId="4" fillId="0" borderId="0" xfId="70" applyFont="1" applyFill="1" applyBorder="1" applyAlignment="1">
      <alignment horizontal="left" vertical="top"/>
    </xf>
    <xf numFmtId="0" fontId="2" fillId="0" borderId="0" xfId="71" quotePrefix="1" applyFont="1" applyFill="1" applyBorder="1" applyAlignment="1">
      <alignment horizontal="justify" vertical="top" wrapText="1"/>
    </xf>
    <xf numFmtId="0" fontId="2" fillId="0" borderId="0" xfId="70" applyFont="1" applyFill="1" applyBorder="1" applyAlignment="1">
      <alignment horizontal="center" vertical="center"/>
    </xf>
    <xf numFmtId="4" fontId="4" fillId="0" borderId="0" xfId="70" applyNumberFormat="1" applyFont="1" applyFill="1" applyBorder="1" applyAlignment="1">
      <alignment horizontal="center" vertical="center"/>
    </xf>
    <xf numFmtId="0" fontId="4" fillId="0" borderId="0" xfId="86" applyFont="1" applyFill="1" applyAlignment="1">
      <alignment horizontal="left" wrapText="1"/>
    </xf>
    <xf numFmtId="0" fontId="37" fillId="0" borderId="0" xfId="74" applyFont="1" applyFill="1" applyBorder="1" applyAlignment="1">
      <alignment horizontal="justify" vertical="top" wrapText="1"/>
    </xf>
    <xf numFmtId="0" fontId="2" fillId="0" borderId="0" xfId="107" applyNumberFormat="1" applyFont="1" applyFill="1" applyBorder="1" applyAlignment="1">
      <alignment horizontal="center" vertical="center" wrapText="1"/>
    </xf>
    <xf numFmtId="4" fontId="4" fillId="0" borderId="0" xfId="121" applyNumberFormat="1" applyFont="1" applyFill="1" applyBorder="1" applyAlignment="1">
      <alignment horizontal="center" vertical="center" wrapText="1"/>
    </xf>
    <xf numFmtId="0" fontId="2" fillId="0" borderId="0" xfId="70" applyFont="1" applyFill="1" applyBorder="1" applyAlignment="1">
      <alignment horizontal="left" vertical="top"/>
    </xf>
    <xf numFmtId="3" fontId="4" fillId="0" borderId="0" xfId="70" applyNumberFormat="1" applyFont="1" applyFill="1" applyBorder="1" applyAlignment="1">
      <alignment horizontal="center" vertical="center"/>
    </xf>
    <xf numFmtId="4" fontId="37" fillId="0" borderId="0" xfId="12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justify" vertical="top" wrapText="1"/>
    </xf>
    <xf numFmtId="0" fontId="4" fillId="0" borderId="0" xfId="0" applyFont="1" applyFill="1" applyAlignment="1">
      <alignment horizontal="center" vertical="center" wrapText="1"/>
    </xf>
    <xf numFmtId="0" fontId="4" fillId="0" borderId="10" xfId="84" applyNumberFormat="1" applyFont="1" applyFill="1" applyBorder="1" applyAlignment="1">
      <alignment horizontal="justify" vertical="top" wrapText="1"/>
    </xf>
    <xf numFmtId="0" fontId="9" fillId="0" borderId="10" xfId="84" applyFont="1" applyFill="1" applyBorder="1" applyAlignment="1">
      <alignment horizontal="right" vertical="center" wrapText="1"/>
    </xf>
    <xf numFmtId="0" fontId="4" fillId="0" borderId="10" xfId="84" applyFont="1" applyFill="1" applyBorder="1" applyAlignment="1">
      <alignment horizontal="center" vertical="center" wrapText="1"/>
    </xf>
    <xf numFmtId="4" fontId="4" fillId="0" borderId="10" xfId="118" applyNumberFormat="1" applyFont="1" applyFill="1" applyBorder="1" applyAlignment="1">
      <alignment horizontal="center" vertical="center" wrapText="1"/>
    </xf>
    <xf numFmtId="4" fontId="4" fillId="0" borderId="10" xfId="84" applyNumberFormat="1" applyFont="1" applyFill="1" applyBorder="1" applyAlignment="1">
      <alignment horizontal="center" vertical="center" wrapText="1"/>
    </xf>
    <xf numFmtId="4" fontId="9" fillId="0" borderId="10" xfId="84" applyNumberFormat="1" applyFont="1" applyFill="1" applyBorder="1" applyAlignment="1">
      <alignment horizontal="center" vertical="center" wrapText="1"/>
    </xf>
    <xf numFmtId="0" fontId="40" fillId="0" borderId="0" xfId="84" applyFont="1" applyFill="1" applyAlignment="1">
      <alignment horizontal="justify" vertical="top" wrapText="1"/>
    </xf>
    <xf numFmtId="0" fontId="38" fillId="0" borderId="0" xfId="86" applyFont="1" applyFill="1" applyAlignment="1">
      <alignment horizontal="left" vertical="top" wrapText="1"/>
    </xf>
    <xf numFmtId="0" fontId="4" fillId="0" borderId="0" xfId="79" applyFont="1" applyFill="1" applyAlignment="1">
      <alignment horizontal="justify" vertical="top" wrapText="1"/>
    </xf>
    <xf numFmtId="0" fontId="38" fillId="0" borderId="0" xfId="86" applyFont="1" applyFill="1" applyAlignment="1">
      <alignment horizontal="left" vertical="top"/>
    </xf>
    <xf numFmtId="0" fontId="4" fillId="0" borderId="0" xfId="86" quotePrefix="1" applyFont="1" applyFill="1" applyAlignment="1">
      <alignment horizontal="left" vertical="top" wrapText="1"/>
    </xf>
    <xf numFmtId="0" fontId="39" fillId="0" borderId="0" xfId="86" applyFont="1" applyFill="1" applyAlignment="1">
      <alignment horizontal="left" vertical="top" wrapText="1"/>
    </xf>
    <xf numFmtId="0" fontId="4" fillId="18" borderId="0" xfId="86" applyFont="1" applyFill="1" applyAlignment="1">
      <alignment horizontal="left" vertical="top" wrapText="1"/>
    </xf>
    <xf numFmtId="0" fontId="4" fillId="18" borderId="0" xfId="86" applyFont="1" applyFill="1" applyAlignment="1">
      <alignment wrapText="1"/>
    </xf>
    <xf numFmtId="4" fontId="4" fillId="0" borderId="0" xfId="118" applyNumberFormat="1" applyFont="1" applyFill="1" applyBorder="1" applyAlignment="1">
      <alignment horizontal="center" vertical="center" wrapText="1"/>
    </xf>
    <xf numFmtId="43" fontId="4" fillId="0" borderId="0" xfId="86" applyNumberFormat="1" applyFont="1" applyFill="1" applyAlignment="1">
      <alignment horizontal="left" vertical="top" wrapText="1"/>
    </xf>
    <xf numFmtId="0" fontId="43" fillId="0" borderId="0" xfId="84" applyFont="1" applyFill="1" applyAlignment="1">
      <alignment horizontal="justify" vertical="top" wrapText="1"/>
    </xf>
    <xf numFmtId="0" fontId="38" fillId="0" borderId="0" xfId="86" applyFont="1" applyFill="1" applyAlignment="1">
      <alignment horizontal="justify" vertical="top" wrapText="1"/>
    </xf>
    <xf numFmtId="0" fontId="4" fillId="0" borderId="0" xfId="86" applyFont="1" applyFill="1" applyAlignment="1">
      <alignment horizontal="center" vertical="center" wrapText="1"/>
    </xf>
    <xf numFmtId="4" fontId="4" fillId="0" borderId="0" xfId="86" applyNumberFormat="1" applyFont="1" applyFill="1" applyAlignment="1">
      <alignment horizontal="center" vertical="center" wrapText="1"/>
    </xf>
    <xf numFmtId="3" fontId="4" fillId="0" borderId="0" xfId="86" applyNumberFormat="1" applyFont="1" applyFill="1" applyAlignment="1">
      <alignment horizontal="left" vertical="top" wrapText="1"/>
    </xf>
    <xf numFmtId="0" fontId="4" fillId="0" borderId="0" xfId="84" applyFont="1" applyFill="1" applyAlignment="1">
      <alignment horizontal="left" vertical="top" wrapText="1"/>
    </xf>
    <xf numFmtId="4" fontId="40" fillId="0" borderId="0" xfId="86" applyNumberFormat="1" applyFont="1" applyFill="1" applyAlignment="1">
      <alignment horizontal="right" wrapText="1"/>
    </xf>
    <xf numFmtId="0" fontId="44" fillId="0" borderId="0" xfId="86" applyFont="1" applyFill="1" applyAlignment="1">
      <alignment wrapText="1"/>
    </xf>
    <xf numFmtId="4" fontId="2" fillId="0" borderId="0" xfId="86" applyNumberFormat="1" applyFont="1" applyFill="1" applyAlignment="1">
      <alignment horizontal="right" wrapText="1"/>
    </xf>
    <xf numFmtId="4" fontId="2" fillId="0" borderId="0" xfId="86" applyNumberFormat="1" applyFont="1" applyFill="1" applyAlignment="1">
      <alignment horizontal="left" vertical="top" wrapText="1"/>
    </xf>
    <xf numFmtId="0" fontId="45" fillId="0" borderId="0" xfId="84" applyFont="1" applyFill="1" applyAlignment="1">
      <alignment horizontal="center" vertical="center" wrapText="1"/>
    </xf>
    <xf numFmtId="4" fontId="2" fillId="0" borderId="0" xfId="84" applyNumberFormat="1" applyFont="1" applyFill="1" applyAlignment="1">
      <alignment horizontal="center" vertical="center" wrapText="1"/>
    </xf>
    <xf numFmtId="0" fontId="4" fillId="0" borderId="0" xfId="89" applyFont="1" applyFill="1" applyAlignment="1">
      <alignment horizontal="justify" vertical="top" wrapText="1"/>
    </xf>
    <xf numFmtId="0" fontId="4" fillId="0" borderId="0" xfId="89" applyFont="1" applyFill="1" applyAlignment="1">
      <alignment horizontal="center" vertical="center" wrapText="1"/>
    </xf>
    <xf numFmtId="4" fontId="4" fillId="0" borderId="0" xfId="89" applyNumberFormat="1" applyFont="1" applyFill="1" applyAlignment="1">
      <alignment horizontal="center" vertical="center" wrapText="1"/>
    </xf>
    <xf numFmtId="4" fontId="4" fillId="0" borderId="0" xfId="84" applyNumberFormat="1" applyFont="1" applyFill="1" applyBorder="1" applyAlignment="1">
      <alignment horizontal="center" vertical="center" wrapText="1"/>
    </xf>
    <xf numFmtId="4" fontId="46" fillId="0" borderId="0" xfId="84" applyNumberFormat="1" applyFont="1" applyFill="1" applyBorder="1" applyAlignment="1">
      <alignment horizontal="center" vertical="center" wrapText="1"/>
    </xf>
    <xf numFmtId="0" fontId="47" fillId="0" borderId="0" xfId="84" applyNumberFormat="1" applyFont="1" applyFill="1" applyBorder="1" applyAlignment="1">
      <alignment horizontal="justify" vertical="top" wrapText="1"/>
    </xf>
    <xf numFmtId="0" fontId="48" fillId="0" borderId="0" xfId="84" applyFont="1" applyFill="1" applyBorder="1" applyAlignment="1">
      <alignment horizontal="justify" vertical="top" wrapText="1"/>
    </xf>
    <xf numFmtId="0" fontId="4" fillId="0" borderId="0" xfId="84" applyFont="1" applyFill="1" applyBorder="1" applyAlignment="1">
      <alignment horizontal="center" vertical="center" wrapText="1"/>
    </xf>
    <xf numFmtId="0" fontId="4" fillId="0" borderId="0" xfId="84" applyNumberFormat="1" applyFont="1" applyFill="1" applyAlignment="1">
      <alignment horizontal="left" vertical="top" wrapText="1"/>
    </xf>
    <xf numFmtId="0" fontId="4" fillId="0" borderId="0" xfId="86" applyFont="1" applyFill="1" applyAlignment="1">
      <alignment vertical="center" wrapText="1"/>
    </xf>
    <xf numFmtId="4" fontId="4" fillId="0" borderId="0" xfId="86" applyNumberFormat="1" applyFont="1" applyFill="1" applyAlignment="1">
      <alignment horizontal="right" wrapText="1"/>
    </xf>
    <xf numFmtId="0" fontId="38" fillId="0" borderId="0" xfId="84" quotePrefix="1" applyFont="1" applyFill="1" applyAlignment="1">
      <alignment horizontal="justify" vertical="top" wrapText="1"/>
    </xf>
    <xf numFmtId="0" fontId="4" fillId="0" borderId="0" xfId="84" applyNumberFormat="1" applyFont="1" applyFill="1" applyBorder="1" applyAlignment="1">
      <alignment horizontal="justify" vertical="top" wrapText="1"/>
    </xf>
    <xf numFmtId="0" fontId="9" fillId="0" borderId="0" xfId="84" applyFont="1" applyFill="1" applyBorder="1" applyAlignment="1">
      <alignment horizontal="right" vertical="top" wrapText="1"/>
    </xf>
    <xf numFmtId="4" fontId="9" fillId="0" borderId="0" xfId="84" applyNumberFormat="1" applyFont="1" applyFill="1" applyBorder="1" applyAlignment="1">
      <alignment horizontal="center" vertical="center" wrapText="1"/>
    </xf>
    <xf numFmtId="0" fontId="49" fillId="0" borderId="0" xfId="84" applyFont="1" applyFill="1" applyAlignment="1">
      <alignment horizontal="center" wrapText="1"/>
    </xf>
    <xf numFmtId="16" fontId="4" fillId="0" borderId="0" xfId="89" applyNumberFormat="1" applyFont="1" applyFill="1" applyAlignment="1">
      <alignment horizontal="justify" vertical="top" wrapText="1"/>
    </xf>
    <xf numFmtId="0" fontId="2" fillId="0" borderId="0" xfId="127" applyFont="1" applyFill="1" applyBorder="1" applyAlignment="1">
      <alignment horizontal="justify" vertical="top"/>
    </xf>
    <xf numFmtId="0" fontId="48" fillId="0" borderId="0" xfId="86" applyFont="1" applyFill="1" applyAlignment="1">
      <alignment horizontal="justify" vertical="top" wrapText="1"/>
    </xf>
    <xf numFmtId="0" fontId="48" fillId="0" borderId="0" xfId="84" applyFont="1" applyFill="1" applyAlignment="1">
      <alignment horizontal="center" vertical="center" wrapText="1"/>
    </xf>
    <xf numFmtId="4" fontId="48" fillId="0" borderId="0" xfId="118" applyNumberFormat="1" applyFont="1" applyFill="1" applyAlignment="1">
      <alignment horizontal="center" vertical="center" wrapText="1"/>
    </xf>
    <xf numFmtId="4" fontId="48" fillId="0" borderId="0" xfId="84" applyNumberFormat="1" applyFont="1" applyFill="1" applyAlignment="1">
      <alignment horizontal="center" vertical="center" wrapText="1"/>
    </xf>
    <xf numFmtId="0" fontId="48" fillId="0" borderId="0" xfId="86" applyFont="1" applyFill="1" applyAlignment="1">
      <alignment horizontal="left" vertical="top" wrapText="1"/>
    </xf>
    <xf numFmtId="0" fontId="48" fillId="0" borderId="0" xfId="86" applyFont="1" applyFill="1" applyAlignment="1">
      <alignment wrapText="1"/>
    </xf>
    <xf numFmtId="0" fontId="37" fillId="0" borderId="0" xfId="71" applyNumberFormat="1" applyFont="1" applyFill="1" applyBorder="1" applyAlignment="1">
      <alignment horizontal="justify" vertical="top" wrapText="1"/>
    </xf>
    <xf numFmtId="2" fontId="4" fillId="18" borderId="0" xfId="86" applyNumberFormat="1" applyFont="1" applyFill="1" applyAlignment="1">
      <alignment horizontal="left" vertical="top"/>
    </xf>
    <xf numFmtId="0" fontId="4" fillId="20" borderId="0" xfId="84" quotePrefix="1" applyFont="1" applyFill="1" applyAlignment="1">
      <alignment horizontal="justify" vertical="top" wrapText="1"/>
    </xf>
    <xf numFmtId="0" fontId="2" fillId="0" borderId="0" xfId="86" applyFont="1" applyFill="1" applyBorder="1" applyAlignment="1">
      <alignment horizontal="left" vertical="top"/>
    </xf>
    <xf numFmtId="0" fontId="38" fillId="0" borderId="0" xfId="84" applyNumberFormat="1" applyFont="1" applyFill="1" applyAlignment="1">
      <alignment horizontal="left" vertical="top" wrapText="1"/>
    </xf>
    <xf numFmtId="3" fontId="4" fillId="0" borderId="0" xfId="118" applyNumberFormat="1" applyFont="1" applyFill="1" applyBorder="1" applyAlignment="1">
      <alignment horizontal="center" vertical="center" wrapText="1"/>
    </xf>
    <xf numFmtId="0" fontId="9" fillId="0" borderId="0" xfId="84" applyFont="1" applyFill="1" applyBorder="1" applyAlignment="1">
      <alignment horizontal="justify" vertical="top" wrapText="1"/>
    </xf>
    <xf numFmtId="2" fontId="46" fillId="0" borderId="0" xfId="84" applyNumberFormat="1" applyFont="1" applyFill="1" applyBorder="1" applyAlignment="1">
      <alignment horizontal="center" vertical="center" wrapText="1"/>
    </xf>
    <xf numFmtId="2" fontId="9" fillId="0" borderId="0" xfId="84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/>
    </xf>
    <xf numFmtId="4" fontId="4" fillId="0" borderId="0" xfId="0" applyNumberFormat="1" applyFont="1" applyFill="1" applyAlignment="1">
      <alignment horizontal="center" vertical="center" wrapText="1"/>
    </xf>
    <xf numFmtId="0" fontId="9" fillId="0" borderId="0" xfId="84" applyFont="1" applyFill="1" applyBorder="1" applyAlignment="1">
      <alignment horizontal="right" vertical="center" wrapText="1"/>
    </xf>
    <xf numFmtId="0" fontId="51" fillId="0" borderId="0" xfId="86" applyFont="1" applyFill="1" applyBorder="1" applyAlignment="1">
      <alignment horizontal="left" vertical="top"/>
    </xf>
    <xf numFmtId="0" fontId="52" fillId="0" borderId="0" xfId="86" applyFont="1" applyFill="1" applyBorder="1" applyAlignment="1">
      <alignment horizontal="left" vertical="center" wrapText="1"/>
    </xf>
    <xf numFmtId="0" fontId="52" fillId="0" borderId="0" xfId="86" applyFont="1" applyFill="1" applyBorder="1" applyAlignment="1">
      <alignment wrapText="1"/>
    </xf>
    <xf numFmtId="0" fontId="10" fillId="0" borderId="0" xfId="84" applyFont="1" applyFill="1" applyBorder="1" applyAlignment="1">
      <alignment horizontal="center" vertical="top" wrapText="1"/>
    </xf>
    <xf numFmtId="4" fontId="10" fillId="0" borderId="0" xfId="118" applyNumberFormat="1" applyFont="1" applyFill="1" applyBorder="1" applyAlignment="1">
      <alignment horizontal="center" vertical="center" wrapText="1"/>
    </xf>
    <xf numFmtId="0" fontId="52" fillId="0" borderId="0" xfId="84" applyFont="1" applyFill="1" applyBorder="1" applyAlignment="1">
      <alignment horizontal="right" vertical="center" wrapText="1"/>
    </xf>
    <xf numFmtId="0" fontId="52" fillId="0" borderId="12" xfId="84" applyFont="1" applyFill="1" applyBorder="1" applyAlignment="1">
      <alignment horizontal="justify" vertical="top"/>
    </xf>
    <xf numFmtId="0" fontId="52" fillId="0" borderId="12" xfId="84" applyFont="1" applyFill="1" applyBorder="1" applyAlignment="1">
      <alignment horizontal="center" vertical="center"/>
    </xf>
    <xf numFmtId="4" fontId="52" fillId="0" borderId="12" xfId="118" applyNumberFormat="1" applyFont="1" applyFill="1" applyBorder="1" applyAlignment="1">
      <alignment horizontal="center" vertical="center"/>
    </xf>
    <xf numFmtId="4" fontId="53" fillId="0" borderId="12" xfId="84" applyNumberFormat="1" applyFont="1" applyFill="1" applyBorder="1" applyAlignment="1">
      <alignment horizontal="center" vertical="center"/>
    </xf>
    <xf numFmtId="0" fontId="52" fillId="0" borderId="0" xfId="84" applyFont="1" applyFill="1" applyBorder="1" applyAlignment="1">
      <alignment horizontal="justify" vertical="top"/>
    </xf>
    <xf numFmtId="0" fontId="52" fillId="0" borderId="0" xfId="84" applyFont="1" applyFill="1" applyBorder="1" applyAlignment="1">
      <alignment horizontal="center" vertical="center"/>
    </xf>
    <xf numFmtId="4" fontId="52" fillId="0" borderId="0" xfId="118" applyNumberFormat="1" applyFont="1" applyFill="1" applyBorder="1" applyAlignment="1">
      <alignment horizontal="center" vertical="center"/>
    </xf>
    <xf numFmtId="4" fontId="53" fillId="0" borderId="0" xfId="84" applyNumberFormat="1" applyFont="1" applyFill="1" applyBorder="1" applyAlignment="1">
      <alignment horizontal="center" vertical="center" wrapText="1"/>
    </xf>
    <xf numFmtId="4" fontId="53" fillId="0" borderId="0" xfId="84" applyNumberFormat="1" applyFont="1" applyFill="1" applyBorder="1" applyAlignment="1">
      <alignment horizontal="center" vertical="center"/>
    </xf>
    <xf numFmtId="0" fontId="52" fillId="0" borderId="0" xfId="86" applyFont="1" applyFill="1" applyAlignment="1">
      <alignment horizontal="left" vertical="top" wrapText="1"/>
    </xf>
    <xf numFmtId="0" fontId="52" fillId="0" borderId="0" xfId="86" applyFont="1" applyFill="1" applyAlignment="1">
      <alignment wrapText="1"/>
    </xf>
    <xf numFmtId="0" fontId="52" fillId="18" borderId="0" xfId="86" applyFont="1" applyFill="1" applyAlignment="1">
      <alignment horizontal="left" vertical="top" wrapText="1"/>
    </xf>
    <xf numFmtId="0" fontId="52" fillId="18" borderId="0" xfId="86" applyFont="1" applyFill="1" applyAlignment="1">
      <alignment wrapText="1"/>
    </xf>
    <xf numFmtId="0" fontId="52" fillId="0" borderId="13" xfId="84" applyFont="1" applyFill="1" applyBorder="1" applyAlignment="1">
      <alignment horizontal="center" vertical="center" wrapText="1"/>
    </xf>
    <xf numFmtId="4" fontId="52" fillId="0" borderId="13" xfId="118" applyNumberFormat="1" applyFont="1" applyFill="1" applyBorder="1" applyAlignment="1">
      <alignment horizontal="center" vertical="center" wrapText="1"/>
    </xf>
    <xf numFmtId="2" fontId="10" fillId="0" borderId="13" xfId="84" applyNumberFormat="1" applyFont="1" applyFill="1" applyBorder="1" applyAlignment="1">
      <alignment horizontal="center" vertical="center" wrapText="1"/>
    </xf>
    <xf numFmtId="0" fontId="10" fillId="0" borderId="13" xfId="84" applyFont="1" applyFill="1" applyBorder="1" applyAlignment="1">
      <alignment horizontal="justify" vertical="top" wrapText="1"/>
    </xf>
    <xf numFmtId="4" fontId="10" fillId="0" borderId="13" xfId="84" applyNumberFormat="1" applyFont="1" applyFill="1" applyBorder="1" applyAlignment="1">
      <alignment horizontal="center" vertical="center" wrapText="1"/>
    </xf>
    <xf numFmtId="16" fontId="4" fillId="0" borderId="0" xfId="84" applyNumberFormat="1" applyFont="1" applyFill="1" applyAlignment="1">
      <alignment vertical="top" wrapText="1"/>
    </xf>
    <xf numFmtId="0" fontId="4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 applyProtection="1">
      <alignment horizontal="center" vertical="top" wrapText="1"/>
    </xf>
    <xf numFmtId="0" fontId="4" fillId="0" borderId="0" xfId="0" applyFont="1" applyFill="1" applyBorder="1" applyAlignment="1">
      <alignment horizontal="justify" vertical="top" wrapText="1"/>
    </xf>
    <xf numFmtId="0" fontId="37" fillId="0" borderId="0" xfId="88" applyFont="1" applyFill="1" applyBorder="1" applyAlignment="1">
      <alignment horizontal="center"/>
    </xf>
    <xf numFmtId="0" fontId="4" fillId="0" borderId="0" xfId="85" applyFont="1" applyFill="1" applyBorder="1" applyAlignment="1">
      <alignment horizontal="justify" vertical="top" wrapText="1"/>
    </xf>
    <xf numFmtId="0" fontId="4" fillId="0" borderId="0" xfId="86" applyFont="1" applyFill="1" applyAlignment="1">
      <alignment horizontal="center" wrapText="1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justify" vertical="justify" wrapText="1"/>
    </xf>
    <xf numFmtId="0" fontId="4" fillId="0" borderId="0" xfId="0" quotePrefix="1" applyFont="1" applyFill="1" applyBorder="1" applyAlignment="1">
      <alignment horizontal="justify" vertical="top"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Alignment="1">
      <alignment horizontal="center" wrapText="1"/>
    </xf>
    <xf numFmtId="0" fontId="10" fillId="0" borderId="0" xfId="84" applyFont="1" applyFill="1" applyBorder="1" applyAlignment="1">
      <alignment horizontal="center" vertical="center" wrapText="1"/>
    </xf>
    <xf numFmtId="0" fontId="10" fillId="0" borderId="0" xfId="84" quotePrefix="1" applyFont="1" applyFill="1" applyBorder="1" applyAlignment="1">
      <alignment vertical="center" wrapText="1"/>
    </xf>
    <xf numFmtId="0" fontId="2" fillId="0" borderId="0" xfId="70" applyFont="1" applyFill="1" applyBorder="1" applyAlignment="1">
      <alignment horizontal="justify" vertical="top" wrapText="1"/>
    </xf>
    <xf numFmtId="0" fontId="37" fillId="0" borderId="0" xfId="88" applyFont="1" applyFill="1" applyBorder="1" applyAlignment="1">
      <alignment horizontal="center" vertical="center"/>
    </xf>
    <xf numFmtId="0" fontId="52" fillId="0" borderId="0" xfId="84" applyFont="1" applyFill="1" applyBorder="1" applyAlignment="1">
      <alignment horizontal="right" vertical="top" wrapText="1"/>
    </xf>
    <xf numFmtId="0" fontId="8" fillId="0" borderId="0" xfId="84" applyFont="1" applyFill="1" applyAlignment="1">
      <alignment horizontal="center" vertical="center" wrapText="1"/>
    </xf>
    <xf numFmtId="0" fontId="5" fillId="0" borderId="0" xfId="86" applyFont="1" applyFill="1" applyAlignment="1">
      <alignment horizontal="center" vertical="center" wrapText="1"/>
    </xf>
    <xf numFmtId="0" fontId="5" fillId="0" borderId="0" xfId="84" applyNumberFormat="1" applyFont="1" applyFill="1" applyAlignment="1">
      <alignment vertical="top" wrapText="1"/>
    </xf>
    <xf numFmtId="0" fontId="5" fillId="0" borderId="0" xfId="84" applyFont="1" applyFill="1" applyAlignment="1">
      <alignment horizontal="justify" vertical="top" wrapText="1"/>
    </xf>
    <xf numFmtId="0" fontId="4" fillId="0" borderId="0" xfId="89" applyNumberFormat="1" applyFont="1" applyFill="1" applyAlignment="1">
      <alignment vertical="top" wrapText="1"/>
    </xf>
    <xf numFmtId="0" fontId="2" fillId="0" borderId="0" xfId="107" applyNumberFormat="1" applyFont="1" applyFill="1" applyBorder="1" applyAlignment="1">
      <alignment horizontal="justify" vertical="top" wrapText="1"/>
    </xf>
    <xf numFmtId="0" fontId="2" fillId="0" borderId="0" xfId="70" quotePrefix="1" applyFont="1" applyFill="1" applyBorder="1" applyAlignment="1">
      <alignment horizontal="justify" vertical="top"/>
    </xf>
    <xf numFmtId="14" fontId="4" fillId="0" borderId="0" xfId="84" applyNumberFormat="1" applyFont="1" applyFill="1" applyAlignment="1">
      <alignment vertical="top" wrapText="1"/>
    </xf>
    <xf numFmtId="0" fontId="9" fillId="0" borderId="0" xfId="84" applyNumberFormat="1" applyFont="1" applyFill="1" applyAlignment="1">
      <alignment horizontal="left" vertical="center" wrapText="1"/>
    </xf>
    <xf numFmtId="0" fontId="9" fillId="0" borderId="0" xfId="84" applyFont="1" applyFill="1" applyAlignment="1">
      <alignment horizontal="justify" vertical="center" wrapText="1"/>
    </xf>
    <xf numFmtId="3" fontId="45" fillId="0" borderId="0" xfId="70" applyNumberFormat="1" applyFont="1" applyFill="1" applyBorder="1" applyAlignment="1">
      <alignment horizontal="left" vertical="center"/>
    </xf>
    <xf numFmtId="4" fontId="45" fillId="0" borderId="0" xfId="118" applyNumberFormat="1" applyFont="1" applyFill="1" applyAlignment="1">
      <alignment horizontal="left" vertical="center"/>
    </xf>
    <xf numFmtId="0" fontId="52" fillId="0" borderId="12" xfId="84" applyFont="1" applyFill="1" applyBorder="1" applyAlignment="1">
      <alignment horizontal="left" vertical="top"/>
    </xf>
    <xf numFmtId="0" fontId="53" fillId="0" borderId="0" xfId="84" applyFont="1" applyFill="1" applyAlignment="1">
      <alignment horizontal="center" vertical="center" wrapText="1"/>
    </xf>
    <xf numFmtId="0" fontId="8" fillId="0" borderId="0" xfId="84" applyFont="1" applyFill="1" applyAlignment="1">
      <alignment horizontal="center" wrapText="1"/>
    </xf>
    <xf numFmtId="0" fontId="4" fillId="0" borderId="0" xfId="86" applyFont="1" applyFill="1" applyAlignment="1">
      <alignment horizontal="center" wrapText="1"/>
    </xf>
    <xf numFmtId="0" fontId="10" fillId="0" borderId="0" xfId="84" applyFont="1" applyFill="1" applyBorder="1" applyAlignment="1">
      <alignment horizontal="center" vertical="center" wrapText="1"/>
    </xf>
    <xf numFmtId="3" fontId="4" fillId="0" borderId="0" xfId="84" applyNumberFormat="1" applyFont="1" applyFill="1" applyAlignment="1">
      <alignment horizontal="center" vertical="center" wrapText="1"/>
    </xf>
    <xf numFmtId="4" fontId="4" fillId="0" borderId="0" xfId="84" applyNumberFormat="1" applyFont="1" applyFill="1" applyAlignment="1">
      <alignment horizontal="right" vertical="center" wrapText="1"/>
    </xf>
    <xf numFmtId="0" fontId="38" fillId="0" borderId="0" xfId="0" applyNumberFormat="1" applyFont="1" applyFill="1" applyAlignment="1">
      <alignment vertical="top" wrapText="1"/>
    </xf>
    <xf numFmtId="0" fontId="38" fillId="0" borderId="0" xfId="0" applyFont="1" applyFill="1" applyAlignment="1">
      <alignment horizontal="justify" vertical="top" wrapText="1"/>
    </xf>
    <xf numFmtId="0" fontId="4" fillId="0" borderId="0" xfId="0" applyNumberFormat="1" applyFont="1" applyFill="1" applyAlignment="1">
      <alignment vertical="top" wrapText="1"/>
    </xf>
    <xf numFmtId="0" fontId="4" fillId="0" borderId="0" xfId="0" applyFont="1" applyFill="1" applyAlignment="1">
      <alignment wrapText="1"/>
    </xf>
    <xf numFmtId="0" fontId="2" fillId="0" borderId="0" xfId="0" applyFont="1" applyAlignment="1">
      <alignment vertical="top"/>
    </xf>
    <xf numFmtId="0" fontId="0" fillId="0" borderId="0" xfId="0" applyAlignment="1">
      <alignment horizontal="center"/>
    </xf>
    <xf numFmtId="0" fontId="0" fillId="0" borderId="13" xfId="0" applyBorder="1"/>
    <xf numFmtId="0" fontId="0" fillId="0" borderId="13" xfId="0" applyBorder="1" applyAlignment="1">
      <alignment horizontal="center"/>
    </xf>
    <xf numFmtId="0" fontId="2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13" xfId="0" applyBorder="1" applyAlignment="1">
      <alignment vertical="center"/>
    </xf>
    <xf numFmtId="0" fontId="2" fillId="0" borderId="0" xfId="0" applyFont="1"/>
    <xf numFmtId="0" fontId="2" fillId="0" borderId="0" xfId="0" applyFont="1" applyFill="1" applyAlignment="1">
      <alignment vertical="top"/>
    </xf>
    <xf numFmtId="0" fontId="0" fillId="0" borderId="0" xfId="0" applyFill="1"/>
    <xf numFmtId="0" fontId="2" fillId="0" borderId="0" xfId="0" quotePrefix="1" applyFont="1"/>
    <xf numFmtId="0" fontId="0" fillId="0" borderId="0" xfId="0" quotePrefix="1"/>
    <xf numFmtId="3" fontId="4" fillId="0" borderId="0" xfId="84" applyNumberFormat="1" applyFont="1" applyFill="1" applyBorder="1" applyAlignment="1">
      <alignment horizontal="center" vertical="center" wrapText="1"/>
    </xf>
    <xf numFmtId="4" fontId="4" fillId="0" borderId="0" xfId="84" applyNumberFormat="1" applyFont="1" applyFill="1" applyBorder="1" applyAlignment="1">
      <alignment horizontal="right" vertical="center" wrapText="1"/>
    </xf>
  </cellXfs>
  <cellStyles count="129">
    <cellStyle name="20% - Isticanje1 2" xfId="1"/>
    <cellStyle name="20% - Isticanje1 2 2" xfId="2"/>
    <cellStyle name="20% - Isticanje1 3" xfId="3"/>
    <cellStyle name="20% - Isticanje2 2" xfId="4"/>
    <cellStyle name="20% - Isticanje2 2 2" xfId="5"/>
    <cellStyle name="20% - Isticanje2 3" xfId="6"/>
    <cellStyle name="20% - Isticanje3 2" xfId="7"/>
    <cellStyle name="20% - Isticanje3 2 2" xfId="8"/>
    <cellStyle name="20% - Isticanje3 3" xfId="9"/>
    <cellStyle name="20% - Isticanje4 2" xfId="10"/>
    <cellStyle name="20% - Isticanje4 2 2" xfId="11"/>
    <cellStyle name="20% - Isticanje4 3" xfId="12"/>
    <cellStyle name="20% - Isticanje5 2" xfId="13"/>
    <cellStyle name="20% - Isticanje5 2 2" xfId="14"/>
    <cellStyle name="20% - Isticanje5 3" xfId="15"/>
    <cellStyle name="20% - Isticanje6 2" xfId="16"/>
    <cellStyle name="20% - Isticanje6 2 2" xfId="17"/>
    <cellStyle name="20% - Isticanje6 3" xfId="18"/>
    <cellStyle name="40% - Isticanje2 2" xfId="19"/>
    <cellStyle name="40% - Isticanje2 2 2" xfId="20"/>
    <cellStyle name="40% - Isticanje2 3" xfId="21"/>
    <cellStyle name="40% - Isticanje3 2" xfId="22"/>
    <cellStyle name="40% - Isticanje3 2 2" xfId="23"/>
    <cellStyle name="40% - Isticanje3 3" xfId="24"/>
    <cellStyle name="40% - Isticanje4 2" xfId="25"/>
    <cellStyle name="40% - Isticanje4 2 2" xfId="26"/>
    <cellStyle name="40% - Isticanje4 3" xfId="27"/>
    <cellStyle name="40% - Isticanje5 2" xfId="28"/>
    <cellStyle name="40% - Isticanje5 2 2" xfId="29"/>
    <cellStyle name="40% - Isticanje5 3" xfId="30"/>
    <cellStyle name="40% - Isticanje6 2" xfId="31"/>
    <cellStyle name="40% - Isticanje6 2 2" xfId="32"/>
    <cellStyle name="40% - Isticanje6 3" xfId="33"/>
    <cellStyle name="40% - Naglasak1 2" xfId="34"/>
    <cellStyle name="40% - Naglasak1 2 2" xfId="35"/>
    <cellStyle name="40% - Naglasak1 3" xfId="36"/>
    <cellStyle name="60% - Isticanje1 2" xfId="37"/>
    <cellStyle name="60% - Isticanje2 2" xfId="38"/>
    <cellStyle name="60% - Isticanje3 2" xfId="39"/>
    <cellStyle name="60% - Isticanje4 2" xfId="40"/>
    <cellStyle name="60% - Isticanje5 2" xfId="41"/>
    <cellStyle name="60% - Isticanje6 2" xfId="42"/>
    <cellStyle name="Bilješka 2" xfId="43"/>
    <cellStyle name="Comma 2" xfId="44"/>
    <cellStyle name="Comma 3" xfId="45"/>
    <cellStyle name="Comma 3 2" xfId="46"/>
    <cellStyle name="Comma 3 3" xfId="47"/>
    <cellStyle name="Dobro 2" xfId="48"/>
    <cellStyle name="ELM-NASLOV 1.1.1." xfId="49"/>
    <cellStyle name="Hiperveza 2" xfId="50"/>
    <cellStyle name="Isticanje1 2" xfId="51"/>
    <cellStyle name="Isticanje2 2" xfId="52"/>
    <cellStyle name="Isticanje3 2" xfId="53"/>
    <cellStyle name="Isticanje4 2" xfId="54"/>
    <cellStyle name="Isticanje5 2" xfId="55"/>
    <cellStyle name="Isticanje6 2" xfId="56"/>
    <cellStyle name="Izlaz 2" xfId="57"/>
    <cellStyle name="Izračun 2" xfId="58"/>
    <cellStyle name="Loše 2" xfId="59"/>
    <cellStyle name="Naslov 1 2" xfId="60"/>
    <cellStyle name="Naslov 2 2" xfId="61"/>
    <cellStyle name="Naslov 3 2" xfId="62"/>
    <cellStyle name="Naslov 4 2" xfId="63"/>
    <cellStyle name="Naslov 5" xfId="64"/>
    <cellStyle name="Neutralno 2" xfId="65"/>
    <cellStyle name="Normal 2" xfId="66"/>
    <cellStyle name="Normal 2 2" xfId="67"/>
    <cellStyle name="Normal 2 3" xfId="68"/>
    <cellStyle name="Normal 3" xfId="69"/>
    <cellStyle name="Normal 8" xfId="128"/>
    <cellStyle name="Normal_ka_kod" xfId="127"/>
    <cellStyle name="Normal_ka_kod 2" xfId="70"/>
    <cellStyle name="Normal_Troškovnici-Z2-BE" xfId="71"/>
    <cellStyle name="Normalno" xfId="0" builtinId="0"/>
    <cellStyle name="Obično 10" xfId="72"/>
    <cellStyle name="Obično 10 2" xfId="73"/>
    <cellStyle name="Obično 10 3" xfId="74"/>
    <cellStyle name="Obično 11" xfId="75"/>
    <cellStyle name="Obično 11 2" xfId="76"/>
    <cellStyle name="Obično 12" xfId="77"/>
    <cellStyle name="Obično 12 2" xfId="78"/>
    <cellStyle name="Obično 13" xfId="79"/>
    <cellStyle name="Obično 13 2" xfId="80"/>
    <cellStyle name="Obično 14" xfId="81"/>
    <cellStyle name="Obično 15" xfId="82"/>
    <cellStyle name="Obično 16" xfId="83"/>
    <cellStyle name="Obično 17" xfId="84"/>
    <cellStyle name="Obično 2" xfId="85"/>
    <cellStyle name="Obično 2 2" xfId="86"/>
    <cellStyle name="Obično 2 3" xfId="87"/>
    <cellStyle name="Obično 3" xfId="88"/>
    <cellStyle name="Obično 3 2" xfId="89"/>
    <cellStyle name="Obično 4" xfId="90"/>
    <cellStyle name="Obično 4 2" xfId="91"/>
    <cellStyle name="Obično 5" xfId="92"/>
    <cellStyle name="Obično 5 2" xfId="93"/>
    <cellStyle name="Obično 6" xfId="94"/>
    <cellStyle name="Obično 6 2" xfId="95"/>
    <cellStyle name="Obično 7" xfId="96"/>
    <cellStyle name="Obično 7 2" xfId="97"/>
    <cellStyle name="Obično 7 2 2" xfId="98"/>
    <cellStyle name="Obično 7 2 3" xfId="99"/>
    <cellStyle name="Obično 7 3" xfId="100"/>
    <cellStyle name="Obično 7 4" xfId="101"/>
    <cellStyle name="Obično 7 5" xfId="102"/>
    <cellStyle name="Obično 7 6" xfId="103"/>
    <cellStyle name="Obično 8" xfId="104"/>
    <cellStyle name="Obično 9" xfId="105"/>
    <cellStyle name="Obično 9 2" xfId="106"/>
    <cellStyle name="Obično_ZD 1- ZD 2. - OSNOVNI TROŠK." xfId="107"/>
    <cellStyle name="Postotak 2" xfId="108"/>
    <cellStyle name="Postotak 3" xfId="109"/>
    <cellStyle name="Postotak 3 2" xfId="110"/>
    <cellStyle name="Povezana ćelija 2" xfId="111"/>
    <cellStyle name="Provjera ćelije 2" xfId="112"/>
    <cellStyle name="Tekst objašnjenja 2" xfId="113"/>
    <cellStyle name="Tekst upozorenja 2" xfId="114"/>
    <cellStyle name="Ukupni zbroj 2" xfId="115"/>
    <cellStyle name="Unos 2" xfId="116"/>
    <cellStyle name="Valuta 2" xfId="117"/>
    <cellStyle name="Zarez 2" xfId="118"/>
    <cellStyle name="Zarez 2 2" xfId="119"/>
    <cellStyle name="Zarez 2 2 2" xfId="120"/>
    <cellStyle name="Zarez 2 3" xfId="121"/>
    <cellStyle name="Zarez 3" xfId="122"/>
    <cellStyle name="Zarez 4" xfId="123"/>
    <cellStyle name="Zarez 4 2" xfId="124"/>
    <cellStyle name="Zarez 5" xfId="125"/>
    <cellStyle name="Zarez 5 2" xfId="12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592" name="Text Box 1616">
          <a:extLst>
            <a:ext uri="{FF2B5EF4-FFF2-40B4-BE49-F238E27FC236}">
              <a16:creationId xmlns:a16="http://schemas.microsoft.com/office/drawing/2014/main" id="{00000000-0008-0000-0000-0000C86B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593" name="Text Box 1617">
          <a:extLst>
            <a:ext uri="{FF2B5EF4-FFF2-40B4-BE49-F238E27FC236}">
              <a16:creationId xmlns:a16="http://schemas.microsoft.com/office/drawing/2014/main" id="{00000000-0008-0000-0000-0000C96B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594" name="Text Box 1618">
          <a:extLst>
            <a:ext uri="{FF2B5EF4-FFF2-40B4-BE49-F238E27FC236}">
              <a16:creationId xmlns:a16="http://schemas.microsoft.com/office/drawing/2014/main" id="{00000000-0008-0000-0000-0000CA6B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595" name="Text Box 1619">
          <a:extLst>
            <a:ext uri="{FF2B5EF4-FFF2-40B4-BE49-F238E27FC236}">
              <a16:creationId xmlns:a16="http://schemas.microsoft.com/office/drawing/2014/main" id="{00000000-0008-0000-0000-0000CB6B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596" name="Text Box 1620">
          <a:extLst>
            <a:ext uri="{FF2B5EF4-FFF2-40B4-BE49-F238E27FC236}">
              <a16:creationId xmlns:a16="http://schemas.microsoft.com/office/drawing/2014/main" id="{00000000-0008-0000-0000-0000CC6B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597" name="Text Box 1621">
          <a:extLst>
            <a:ext uri="{FF2B5EF4-FFF2-40B4-BE49-F238E27FC236}">
              <a16:creationId xmlns:a16="http://schemas.microsoft.com/office/drawing/2014/main" id="{00000000-0008-0000-0000-0000CD6B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598" name="Text Box 1622">
          <a:extLst>
            <a:ext uri="{FF2B5EF4-FFF2-40B4-BE49-F238E27FC236}">
              <a16:creationId xmlns:a16="http://schemas.microsoft.com/office/drawing/2014/main" id="{00000000-0008-0000-0000-0000CE6B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599" name="Text Box 1623">
          <a:extLst>
            <a:ext uri="{FF2B5EF4-FFF2-40B4-BE49-F238E27FC236}">
              <a16:creationId xmlns:a16="http://schemas.microsoft.com/office/drawing/2014/main" id="{00000000-0008-0000-0000-0000CF6B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600" name="Text Box 1624">
          <a:extLst>
            <a:ext uri="{FF2B5EF4-FFF2-40B4-BE49-F238E27FC236}">
              <a16:creationId xmlns:a16="http://schemas.microsoft.com/office/drawing/2014/main" id="{00000000-0008-0000-0000-0000D06B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601" name="Text Box 1625">
          <a:extLst>
            <a:ext uri="{FF2B5EF4-FFF2-40B4-BE49-F238E27FC236}">
              <a16:creationId xmlns:a16="http://schemas.microsoft.com/office/drawing/2014/main" id="{00000000-0008-0000-0000-0000D16B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602" name="Text Box 1626">
          <a:extLst>
            <a:ext uri="{FF2B5EF4-FFF2-40B4-BE49-F238E27FC236}">
              <a16:creationId xmlns:a16="http://schemas.microsoft.com/office/drawing/2014/main" id="{00000000-0008-0000-0000-0000D26B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603" name="Text Box 1627">
          <a:extLst>
            <a:ext uri="{FF2B5EF4-FFF2-40B4-BE49-F238E27FC236}">
              <a16:creationId xmlns:a16="http://schemas.microsoft.com/office/drawing/2014/main" id="{00000000-0008-0000-0000-0000D36B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604" name="Text Box 1628">
          <a:extLst>
            <a:ext uri="{FF2B5EF4-FFF2-40B4-BE49-F238E27FC236}">
              <a16:creationId xmlns:a16="http://schemas.microsoft.com/office/drawing/2014/main" id="{00000000-0008-0000-0000-0000D46B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605" name="Text Box 1629">
          <a:extLst>
            <a:ext uri="{FF2B5EF4-FFF2-40B4-BE49-F238E27FC236}">
              <a16:creationId xmlns:a16="http://schemas.microsoft.com/office/drawing/2014/main" id="{00000000-0008-0000-0000-0000D56B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606" name="Text Box 1630">
          <a:extLst>
            <a:ext uri="{FF2B5EF4-FFF2-40B4-BE49-F238E27FC236}">
              <a16:creationId xmlns:a16="http://schemas.microsoft.com/office/drawing/2014/main" id="{00000000-0008-0000-0000-0000D66B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607" name="Text Box 1631">
          <a:extLst>
            <a:ext uri="{FF2B5EF4-FFF2-40B4-BE49-F238E27FC236}">
              <a16:creationId xmlns:a16="http://schemas.microsoft.com/office/drawing/2014/main" id="{00000000-0008-0000-0000-0000D76B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608" name="Text Box 1632">
          <a:extLst>
            <a:ext uri="{FF2B5EF4-FFF2-40B4-BE49-F238E27FC236}">
              <a16:creationId xmlns:a16="http://schemas.microsoft.com/office/drawing/2014/main" id="{00000000-0008-0000-0000-0000D86B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609" name="Text Box 1633">
          <a:extLst>
            <a:ext uri="{FF2B5EF4-FFF2-40B4-BE49-F238E27FC236}">
              <a16:creationId xmlns:a16="http://schemas.microsoft.com/office/drawing/2014/main" id="{00000000-0008-0000-0000-0000D96B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610" name="Text Box 1634">
          <a:extLst>
            <a:ext uri="{FF2B5EF4-FFF2-40B4-BE49-F238E27FC236}">
              <a16:creationId xmlns:a16="http://schemas.microsoft.com/office/drawing/2014/main" id="{00000000-0008-0000-0000-0000DA6B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611" name="Text Box 1635">
          <a:extLst>
            <a:ext uri="{FF2B5EF4-FFF2-40B4-BE49-F238E27FC236}">
              <a16:creationId xmlns:a16="http://schemas.microsoft.com/office/drawing/2014/main" id="{00000000-0008-0000-0000-0000DB6B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612" name="Text Box 1636">
          <a:extLst>
            <a:ext uri="{FF2B5EF4-FFF2-40B4-BE49-F238E27FC236}">
              <a16:creationId xmlns:a16="http://schemas.microsoft.com/office/drawing/2014/main" id="{00000000-0008-0000-0000-0000DC6B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613" name="Text Box 1637">
          <a:extLst>
            <a:ext uri="{FF2B5EF4-FFF2-40B4-BE49-F238E27FC236}">
              <a16:creationId xmlns:a16="http://schemas.microsoft.com/office/drawing/2014/main" id="{00000000-0008-0000-0000-0000DD6B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614" name="Text Box 1638">
          <a:extLst>
            <a:ext uri="{FF2B5EF4-FFF2-40B4-BE49-F238E27FC236}">
              <a16:creationId xmlns:a16="http://schemas.microsoft.com/office/drawing/2014/main" id="{00000000-0008-0000-0000-0000DE6B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615" name="Text Box 1639">
          <a:extLst>
            <a:ext uri="{FF2B5EF4-FFF2-40B4-BE49-F238E27FC236}">
              <a16:creationId xmlns:a16="http://schemas.microsoft.com/office/drawing/2014/main" id="{00000000-0008-0000-0000-0000DF6B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616" name="Text Box 1640">
          <a:extLst>
            <a:ext uri="{FF2B5EF4-FFF2-40B4-BE49-F238E27FC236}">
              <a16:creationId xmlns:a16="http://schemas.microsoft.com/office/drawing/2014/main" id="{00000000-0008-0000-0000-0000E06B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617" name="Text Box 1641">
          <a:extLst>
            <a:ext uri="{FF2B5EF4-FFF2-40B4-BE49-F238E27FC236}">
              <a16:creationId xmlns:a16="http://schemas.microsoft.com/office/drawing/2014/main" id="{00000000-0008-0000-0000-0000E16B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618" name="Text Box 1642">
          <a:extLst>
            <a:ext uri="{FF2B5EF4-FFF2-40B4-BE49-F238E27FC236}">
              <a16:creationId xmlns:a16="http://schemas.microsoft.com/office/drawing/2014/main" id="{00000000-0008-0000-0000-0000E26B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619" name="Text Box 1643">
          <a:extLst>
            <a:ext uri="{FF2B5EF4-FFF2-40B4-BE49-F238E27FC236}">
              <a16:creationId xmlns:a16="http://schemas.microsoft.com/office/drawing/2014/main" id="{00000000-0008-0000-0000-0000E36B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620" name="Text Box 1644">
          <a:extLst>
            <a:ext uri="{FF2B5EF4-FFF2-40B4-BE49-F238E27FC236}">
              <a16:creationId xmlns:a16="http://schemas.microsoft.com/office/drawing/2014/main" id="{00000000-0008-0000-0000-0000E46B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621" name="Text Box 1645">
          <a:extLst>
            <a:ext uri="{FF2B5EF4-FFF2-40B4-BE49-F238E27FC236}">
              <a16:creationId xmlns:a16="http://schemas.microsoft.com/office/drawing/2014/main" id="{00000000-0008-0000-0000-0000E56B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622" name="Text Box 1646">
          <a:extLst>
            <a:ext uri="{FF2B5EF4-FFF2-40B4-BE49-F238E27FC236}">
              <a16:creationId xmlns:a16="http://schemas.microsoft.com/office/drawing/2014/main" id="{00000000-0008-0000-0000-0000E66B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623" name="Text Box 1647">
          <a:extLst>
            <a:ext uri="{FF2B5EF4-FFF2-40B4-BE49-F238E27FC236}">
              <a16:creationId xmlns:a16="http://schemas.microsoft.com/office/drawing/2014/main" id="{00000000-0008-0000-0000-0000E76B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624" name="Text Box 1648">
          <a:extLst>
            <a:ext uri="{FF2B5EF4-FFF2-40B4-BE49-F238E27FC236}">
              <a16:creationId xmlns:a16="http://schemas.microsoft.com/office/drawing/2014/main" id="{00000000-0008-0000-0000-0000E86B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625" name="Text Box 1649">
          <a:extLst>
            <a:ext uri="{FF2B5EF4-FFF2-40B4-BE49-F238E27FC236}">
              <a16:creationId xmlns:a16="http://schemas.microsoft.com/office/drawing/2014/main" id="{00000000-0008-0000-0000-0000E96B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626" name="Text Box 1650">
          <a:extLst>
            <a:ext uri="{FF2B5EF4-FFF2-40B4-BE49-F238E27FC236}">
              <a16:creationId xmlns:a16="http://schemas.microsoft.com/office/drawing/2014/main" id="{00000000-0008-0000-0000-0000EA6B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627" name="Text Box 1651">
          <a:extLst>
            <a:ext uri="{FF2B5EF4-FFF2-40B4-BE49-F238E27FC236}">
              <a16:creationId xmlns:a16="http://schemas.microsoft.com/office/drawing/2014/main" id="{00000000-0008-0000-0000-0000EB6B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628" name="Text Box 1652">
          <a:extLst>
            <a:ext uri="{FF2B5EF4-FFF2-40B4-BE49-F238E27FC236}">
              <a16:creationId xmlns:a16="http://schemas.microsoft.com/office/drawing/2014/main" id="{00000000-0008-0000-0000-0000EC6B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629" name="Text Box 1653">
          <a:extLst>
            <a:ext uri="{FF2B5EF4-FFF2-40B4-BE49-F238E27FC236}">
              <a16:creationId xmlns:a16="http://schemas.microsoft.com/office/drawing/2014/main" id="{00000000-0008-0000-0000-0000ED6B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630" name="Text Box 1654">
          <a:extLst>
            <a:ext uri="{FF2B5EF4-FFF2-40B4-BE49-F238E27FC236}">
              <a16:creationId xmlns:a16="http://schemas.microsoft.com/office/drawing/2014/main" id="{00000000-0008-0000-0000-0000EE6B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631" name="Text Box 1655">
          <a:extLst>
            <a:ext uri="{FF2B5EF4-FFF2-40B4-BE49-F238E27FC236}">
              <a16:creationId xmlns:a16="http://schemas.microsoft.com/office/drawing/2014/main" id="{00000000-0008-0000-0000-0000EF6B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632" name="Text Box 1656">
          <a:extLst>
            <a:ext uri="{FF2B5EF4-FFF2-40B4-BE49-F238E27FC236}">
              <a16:creationId xmlns:a16="http://schemas.microsoft.com/office/drawing/2014/main" id="{00000000-0008-0000-0000-0000F06B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633" name="Text Box 1657">
          <a:extLst>
            <a:ext uri="{FF2B5EF4-FFF2-40B4-BE49-F238E27FC236}">
              <a16:creationId xmlns:a16="http://schemas.microsoft.com/office/drawing/2014/main" id="{00000000-0008-0000-0000-0000F16B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634" name="Text Box 1658">
          <a:extLst>
            <a:ext uri="{FF2B5EF4-FFF2-40B4-BE49-F238E27FC236}">
              <a16:creationId xmlns:a16="http://schemas.microsoft.com/office/drawing/2014/main" id="{00000000-0008-0000-0000-0000F26B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635" name="Text Box 1659">
          <a:extLst>
            <a:ext uri="{FF2B5EF4-FFF2-40B4-BE49-F238E27FC236}">
              <a16:creationId xmlns:a16="http://schemas.microsoft.com/office/drawing/2014/main" id="{00000000-0008-0000-0000-0000F36B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636" name="Text Box 1660">
          <a:extLst>
            <a:ext uri="{FF2B5EF4-FFF2-40B4-BE49-F238E27FC236}">
              <a16:creationId xmlns:a16="http://schemas.microsoft.com/office/drawing/2014/main" id="{00000000-0008-0000-0000-0000F46B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637" name="Text Box 1661">
          <a:extLst>
            <a:ext uri="{FF2B5EF4-FFF2-40B4-BE49-F238E27FC236}">
              <a16:creationId xmlns:a16="http://schemas.microsoft.com/office/drawing/2014/main" id="{00000000-0008-0000-0000-0000F56B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638" name="Text Box 1662">
          <a:extLst>
            <a:ext uri="{FF2B5EF4-FFF2-40B4-BE49-F238E27FC236}">
              <a16:creationId xmlns:a16="http://schemas.microsoft.com/office/drawing/2014/main" id="{00000000-0008-0000-0000-0000F66B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639" name="Text Box 1663">
          <a:extLst>
            <a:ext uri="{FF2B5EF4-FFF2-40B4-BE49-F238E27FC236}">
              <a16:creationId xmlns:a16="http://schemas.microsoft.com/office/drawing/2014/main" id="{00000000-0008-0000-0000-0000F76B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640" name="Text Box 1664">
          <a:extLst>
            <a:ext uri="{FF2B5EF4-FFF2-40B4-BE49-F238E27FC236}">
              <a16:creationId xmlns:a16="http://schemas.microsoft.com/office/drawing/2014/main" id="{00000000-0008-0000-0000-0000F86B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641" name="Text Box 1665">
          <a:extLst>
            <a:ext uri="{FF2B5EF4-FFF2-40B4-BE49-F238E27FC236}">
              <a16:creationId xmlns:a16="http://schemas.microsoft.com/office/drawing/2014/main" id="{00000000-0008-0000-0000-0000F96B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642" name="Text Box 1666">
          <a:extLst>
            <a:ext uri="{FF2B5EF4-FFF2-40B4-BE49-F238E27FC236}">
              <a16:creationId xmlns:a16="http://schemas.microsoft.com/office/drawing/2014/main" id="{00000000-0008-0000-0000-0000FA6B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643" name="Text Box 1667">
          <a:extLst>
            <a:ext uri="{FF2B5EF4-FFF2-40B4-BE49-F238E27FC236}">
              <a16:creationId xmlns:a16="http://schemas.microsoft.com/office/drawing/2014/main" id="{00000000-0008-0000-0000-0000FB6B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644" name="Text Box 1668">
          <a:extLst>
            <a:ext uri="{FF2B5EF4-FFF2-40B4-BE49-F238E27FC236}">
              <a16:creationId xmlns:a16="http://schemas.microsoft.com/office/drawing/2014/main" id="{00000000-0008-0000-0000-0000FC6B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645" name="Text Box 1669">
          <a:extLst>
            <a:ext uri="{FF2B5EF4-FFF2-40B4-BE49-F238E27FC236}">
              <a16:creationId xmlns:a16="http://schemas.microsoft.com/office/drawing/2014/main" id="{00000000-0008-0000-0000-0000FD6B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646" name="Text Box 1670">
          <a:extLst>
            <a:ext uri="{FF2B5EF4-FFF2-40B4-BE49-F238E27FC236}">
              <a16:creationId xmlns:a16="http://schemas.microsoft.com/office/drawing/2014/main" id="{00000000-0008-0000-0000-0000FE6B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647" name="Text Box 1671">
          <a:extLst>
            <a:ext uri="{FF2B5EF4-FFF2-40B4-BE49-F238E27FC236}">
              <a16:creationId xmlns:a16="http://schemas.microsoft.com/office/drawing/2014/main" id="{00000000-0008-0000-0000-0000FF6B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648" name="Text Box 1672">
          <a:extLst>
            <a:ext uri="{FF2B5EF4-FFF2-40B4-BE49-F238E27FC236}">
              <a16:creationId xmlns:a16="http://schemas.microsoft.com/office/drawing/2014/main" id="{00000000-0008-0000-0000-000000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649" name="Text Box 1673">
          <a:extLst>
            <a:ext uri="{FF2B5EF4-FFF2-40B4-BE49-F238E27FC236}">
              <a16:creationId xmlns:a16="http://schemas.microsoft.com/office/drawing/2014/main" id="{00000000-0008-0000-0000-000001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650" name="Text Box 1674">
          <a:extLst>
            <a:ext uri="{FF2B5EF4-FFF2-40B4-BE49-F238E27FC236}">
              <a16:creationId xmlns:a16="http://schemas.microsoft.com/office/drawing/2014/main" id="{00000000-0008-0000-0000-000002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651" name="Text Box 1675">
          <a:extLst>
            <a:ext uri="{FF2B5EF4-FFF2-40B4-BE49-F238E27FC236}">
              <a16:creationId xmlns:a16="http://schemas.microsoft.com/office/drawing/2014/main" id="{00000000-0008-0000-0000-000003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652" name="Text Box 1676">
          <a:extLst>
            <a:ext uri="{FF2B5EF4-FFF2-40B4-BE49-F238E27FC236}">
              <a16:creationId xmlns:a16="http://schemas.microsoft.com/office/drawing/2014/main" id="{00000000-0008-0000-0000-000004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653" name="Text Box 1677">
          <a:extLst>
            <a:ext uri="{FF2B5EF4-FFF2-40B4-BE49-F238E27FC236}">
              <a16:creationId xmlns:a16="http://schemas.microsoft.com/office/drawing/2014/main" id="{00000000-0008-0000-0000-000005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654" name="Text Box 1678">
          <a:extLst>
            <a:ext uri="{FF2B5EF4-FFF2-40B4-BE49-F238E27FC236}">
              <a16:creationId xmlns:a16="http://schemas.microsoft.com/office/drawing/2014/main" id="{00000000-0008-0000-0000-000006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655" name="Text Box 1679">
          <a:extLst>
            <a:ext uri="{FF2B5EF4-FFF2-40B4-BE49-F238E27FC236}">
              <a16:creationId xmlns:a16="http://schemas.microsoft.com/office/drawing/2014/main" id="{00000000-0008-0000-0000-000007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656" name="Text Box 1680">
          <a:extLst>
            <a:ext uri="{FF2B5EF4-FFF2-40B4-BE49-F238E27FC236}">
              <a16:creationId xmlns:a16="http://schemas.microsoft.com/office/drawing/2014/main" id="{00000000-0008-0000-0000-000008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657" name="Text Box 1681">
          <a:extLst>
            <a:ext uri="{FF2B5EF4-FFF2-40B4-BE49-F238E27FC236}">
              <a16:creationId xmlns:a16="http://schemas.microsoft.com/office/drawing/2014/main" id="{00000000-0008-0000-0000-000009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658" name="Text Box 1682">
          <a:extLst>
            <a:ext uri="{FF2B5EF4-FFF2-40B4-BE49-F238E27FC236}">
              <a16:creationId xmlns:a16="http://schemas.microsoft.com/office/drawing/2014/main" id="{00000000-0008-0000-0000-00000A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659" name="Text Box 1683">
          <a:extLst>
            <a:ext uri="{FF2B5EF4-FFF2-40B4-BE49-F238E27FC236}">
              <a16:creationId xmlns:a16="http://schemas.microsoft.com/office/drawing/2014/main" id="{00000000-0008-0000-0000-00000B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660" name="Text Box 1684">
          <a:extLst>
            <a:ext uri="{FF2B5EF4-FFF2-40B4-BE49-F238E27FC236}">
              <a16:creationId xmlns:a16="http://schemas.microsoft.com/office/drawing/2014/main" id="{00000000-0008-0000-0000-00000C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661" name="Text Box 1685">
          <a:extLst>
            <a:ext uri="{FF2B5EF4-FFF2-40B4-BE49-F238E27FC236}">
              <a16:creationId xmlns:a16="http://schemas.microsoft.com/office/drawing/2014/main" id="{00000000-0008-0000-0000-00000D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662" name="Text Box 1686">
          <a:extLst>
            <a:ext uri="{FF2B5EF4-FFF2-40B4-BE49-F238E27FC236}">
              <a16:creationId xmlns:a16="http://schemas.microsoft.com/office/drawing/2014/main" id="{00000000-0008-0000-0000-00000E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663" name="Text Box 1687">
          <a:extLst>
            <a:ext uri="{FF2B5EF4-FFF2-40B4-BE49-F238E27FC236}">
              <a16:creationId xmlns:a16="http://schemas.microsoft.com/office/drawing/2014/main" id="{00000000-0008-0000-0000-00000F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664" name="Text Box 1688">
          <a:extLst>
            <a:ext uri="{FF2B5EF4-FFF2-40B4-BE49-F238E27FC236}">
              <a16:creationId xmlns:a16="http://schemas.microsoft.com/office/drawing/2014/main" id="{00000000-0008-0000-0000-000010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665" name="Text Box 1689">
          <a:extLst>
            <a:ext uri="{FF2B5EF4-FFF2-40B4-BE49-F238E27FC236}">
              <a16:creationId xmlns:a16="http://schemas.microsoft.com/office/drawing/2014/main" id="{00000000-0008-0000-0000-000011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666" name="Text Box 1690">
          <a:extLst>
            <a:ext uri="{FF2B5EF4-FFF2-40B4-BE49-F238E27FC236}">
              <a16:creationId xmlns:a16="http://schemas.microsoft.com/office/drawing/2014/main" id="{00000000-0008-0000-0000-000012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667" name="Text Box 1691">
          <a:extLst>
            <a:ext uri="{FF2B5EF4-FFF2-40B4-BE49-F238E27FC236}">
              <a16:creationId xmlns:a16="http://schemas.microsoft.com/office/drawing/2014/main" id="{00000000-0008-0000-0000-000013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668" name="Text Box 1692">
          <a:extLst>
            <a:ext uri="{FF2B5EF4-FFF2-40B4-BE49-F238E27FC236}">
              <a16:creationId xmlns:a16="http://schemas.microsoft.com/office/drawing/2014/main" id="{00000000-0008-0000-0000-000014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669" name="Text Box 1693">
          <a:extLst>
            <a:ext uri="{FF2B5EF4-FFF2-40B4-BE49-F238E27FC236}">
              <a16:creationId xmlns:a16="http://schemas.microsoft.com/office/drawing/2014/main" id="{00000000-0008-0000-0000-000015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670" name="Text Box 1694">
          <a:extLst>
            <a:ext uri="{FF2B5EF4-FFF2-40B4-BE49-F238E27FC236}">
              <a16:creationId xmlns:a16="http://schemas.microsoft.com/office/drawing/2014/main" id="{00000000-0008-0000-0000-0000166C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671" name="Text Box 1695">
          <a:extLst>
            <a:ext uri="{FF2B5EF4-FFF2-40B4-BE49-F238E27FC236}">
              <a16:creationId xmlns:a16="http://schemas.microsoft.com/office/drawing/2014/main" id="{00000000-0008-0000-0000-0000176C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672" name="Text Box 1696">
          <a:extLst>
            <a:ext uri="{FF2B5EF4-FFF2-40B4-BE49-F238E27FC236}">
              <a16:creationId xmlns:a16="http://schemas.microsoft.com/office/drawing/2014/main" id="{00000000-0008-0000-0000-0000186C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673" name="Text Box 1697">
          <a:extLst>
            <a:ext uri="{FF2B5EF4-FFF2-40B4-BE49-F238E27FC236}">
              <a16:creationId xmlns:a16="http://schemas.microsoft.com/office/drawing/2014/main" id="{00000000-0008-0000-0000-0000196C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674" name="Text Box 1698">
          <a:extLst>
            <a:ext uri="{FF2B5EF4-FFF2-40B4-BE49-F238E27FC236}">
              <a16:creationId xmlns:a16="http://schemas.microsoft.com/office/drawing/2014/main" id="{00000000-0008-0000-0000-00001A6C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675" name="Text Box 1699">
          <a:extLst>
            <a:ext uri="{FF2B5EF4-FFF2-40B4-BE49-F238E27FC236}">
              <a16:creationId xmlns:a16="http://schemas.microsoft.com/office/drawing/2014/main" id="{00000000-0008-0000-0000-00001B6C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676" name="Text Box 1700">
          <a:extLst>
            <a:ext uri="{FF2B5EF4-FFF2-40B4-BE49-F238E27FC236}">
              <a16:creationId xmlns:a16="http://schemas.microsoft.com/office/drawing/2014/main" id="{00000000-0008-0000-0000-00001C6C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677" name="Text Box 1701">
          <a:extLst>
            <a:ext uri="{FF2B5EF4-FFF2-40B4-BE49-F238E27FC236}">
              <a16:creationId xmlns:a16="http://schemas.microsoft.com/office/drawing/2014/main" id="{00000000-0008-0000-0000-00001D6C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678" name="Text Box 1702">
          <a:extLst>
            <a:ext uri="{FF2B5EF4-FFF2-40B4-BE49-F238E27FC236}">
              <a16:creationId xmlns:a16="http://schemas.microsoft.com/office/drawing/2014/main" id="{00000000-0008-0000-0000-00001E6C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679" name="Text Box 1703">
          <a:extLst>
            <a:ext uri="{FF2B5EF4-FFF2-40B4-BE49-F238E27FC236}">
              <a16:creationId xmlns:a16="http://schemas.microsoft.com/office/drawing/2014/main" id="{00000000-0008-0000-0000-00001F6C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680" name="Text Box 1704">
          <a:extLst>
            <a:ext uri="{FF2B5EF4-FFF2-40B4-BE49-F238E27FC236}">
              <a16:creationId xmlns:a16="http://schemas.microsoft.com/office/drawing/2014/main" id="{00000000-0008-0000-0000-0000206C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681" name="Text Box 1705">
          <a:extLst>
            <a:ext uri="{FF2B5EF4-FFF2-40B4-BE49-F238E27FC236}">
              <a16:creationId xmlns:a16="http://schemas.microsoft.com/office/drawing/2014/main" id="{00000000-0008-0000-0000-0000216C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682" name="Text Box 1706">
          <a:extLst>
            <a:ext uri="{FF2B5EF4-FFF2-40B4-BE49-F238E27FC236}">
              <a16:creationId xmlns:a16="http://schemas.microsoft.com/office/drawing/2014/main" id="{00000000-0008-0000-0000-0000226C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683" name="Text Box 1707">
          <a:extLst>
            <a:ext uri="{FF2B5EF4-FFF2-40B4-BE49-F238E27FC236}">
              <a16:creationId xmlns:a16="http://schemas.microsoft.com/office/drawing/2014/main" id="{00000000-0008-0000-0000-0000236C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684" name="Text Box 1708">
          <a:extLst>
            <a:ext uri="{FF2B5EF4-FFF2-40B4-BE49-F238E27FC236}">
              <a16:creationId xmlns:a16="http://schemas.microsoft.com/office/drawing/2014/main" id="{00000000-0008-0000-0000-0000246C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685" name="Text Box 1709">
          <a:extLst>
            <a:ext uri="{FF2B5EF4-FFF2-40B4-BE49-F238E27FC236}">
              <a16:creationId xmlns:a16="http://schemas.microsoft.com/office/drawing/2014/main" id="{00000000-0008-0000-0000-0000256C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686" name="Text Box 1710">
          <a:extLst>
            <a:ext uri="{FF2B5EF4-FFF2-40B4-BE49-F238E27FC236}">
              <a16:creationId xmlns:a16="http://schemas.microsoft.com/office/drawing/2014/main" id="{00000000-0008-0000-0000-0000266C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687" name="Text Box 1711">
          <a:extLst>
            <a:ext uri="{FF2B5EF4-FFF2-40B4-BE49-F238E27FC236}">
              <a16:creationId xmlns:a16="http://schemas.microsoft.com/office/drawing/2014/main" id="{00000000-0008-0000-0000-0000276C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688" name="Text Box 1712">
          <a:extLst>
            <a:ext uri="{FF2B5EF4-FFF2-40B4-BE49-F238E27FC236}">
              <a16:creationId xmlns:a16="http://schemas.microsoft.com/office/drawing/2014/main" id="{00000000-0008-0000-0000-0000286C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689" name="Text Box 1713">
          <a:extLst>
            <a:ext uri="{FF2B5EF4-FFF2-40B4-BE49-F238E27FC236}">
              <a16:creationId xmlns:a16="http://schemas.microsoft.com/office/drawing/2014/main" id="{00000000-0008-0000-0000-0000296C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690" name="Text Box 1714">
          <a:extLst>
            <a:ext uri="{FF2B5EF4-FFF2-40B4-BE49-F238E27FC236}">
              <a16:creationId xmlns:a16="http://schemas.microsoft.com/office/drawing/2014/main" id="{00000000-0008-0000-0000-00002A6C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691" name="Text Box 1715">
          <a:extLst>
            <a:ext uri="{FF2B5EF4-FFF2-40B4-BE49-F238E27FC236}">
              <a16:creationId xmlns:a16="http://schemas.microsoft.com/office/drawing/2014/main" id="{00000000-0008-0000-0000-00002B6C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692" name="Text Box 1716">
          <a:extLst>
            <a:ext uri="{FF2B5EF4-FFF2-40B4-BE49-F238E27FC236}">
              <a16:creationId xmlns:a16="http://schemas.microsoft.com/office/drawing/2014/main" id="{00000000-0008-0000-0000-00002C6C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693" name="Text Box 1717">
          <a:extLst>
            <a:ext uri="{FF2B5EF4-FFF2-40B4-BE49-F238E27FC236}">
              <a16:creationId xmlns:a16="http://schemas.microsoft.com/office/drawing/2014/main" id="{00000000-0008-0000-0000-00002D6C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694" name="Text Box 1718">
          <a:extLst>
            <a:ext uri="{FF2B5EF4-FFF2-40B4-BE49-F238E27FC236}">
              <a16:creationId xmlns:a16="http://schemas.microsoft.com/office/drawing/2014/main" id="{00000000-0008-0000-0000-00002E6C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695" name="Text Box 1719">
          <a:extLst>
            <a:ext uri="{FF2B5EF4-FFF2-40B4-BE49-F238E27FC236}">
              <a16:creationId xmlns:a16="http://schemas.microsoft.com/office/drawing/2014/main" id="{00000000-0008-0000-0000-00002F6C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696" name="Text Box 1720">
          <a:extLst>
            <a:ext uri="{FF2B5EF4-FFF2-40B4-BE49-F238E27FC236}">
              <a16:creationId xmlns:a16="http://schemas.microsoft.com/office/drawing/2014/main" id="{00000000-0008-0000-0000-0000306C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697" name="Text Box 1721">
          <a:extLst>
            <a:ext uri="{FF2B5EF4-FFF2-40B4-BE49-F238E27FC236}">
              <a16:creationId xmlns:a16="http://schemas.microsoft.com/office/drawing/2014/main" id="{00000000-0008-0000-0000-0000316C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698" name="Text Box 1722">
          <a:extLst>
            <a:ext uri="{FF2B5EF4-FFF2-40B4-BE49-F238E27FC236}">
              <a16:creationId xmlns:a16="http://schemas.microsoft.com/office/drawing/2014/main" id="{00000000-0008-0000-0000-0000326C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699" name="Text Box 1723">
          <a:extLst>
            <a:ext uri="{FF2B5EF4-FFF2-40B4-BE49-F238E27FC236}">
              <a16:creationId xmlns:a16="http://schemas.microsoft.com/office/drawing/2014/main" id="{00000000-0008-0000-0000-0000336C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700" name="Text Box 1724">
          <a:extLst>
            <a:ext uri="{FF2B5EF4-FFF2-40B4-BE49-F238E27FC236}">
              <a16:creationId xmlns:a16="http://schemas.microsoft.com/office/drawing/2014/main" id="{00000000-0008-0000-0000-0000346C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701" name="Text Box 1725">
          <a:extLst>
            <a:ext uri="{FF2B5EF4-FFF2-40B4-BE49-F238E27FC236}">
              <a16:creationId xmlns:a16="http://schemas.microsoft.com/office/drawing/2014/main" id="{00000000-0008-0000-0000-0000356C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702" name="Text Box 1726">
          <a:extLst>
            <a:ext uri="{FF2B5EF4-FFF2-40B4-BE49-F238E27FC236}">
              <a16:creationId xmlns:a16="http://schemas.microsoft.com/office/drawing/2014/main" id="{00000000-0008-0000-0000-0000366C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703" name="Text Box 1727">
          <a:extLst>
            <a:ext uri="{FF2B5EF4-FFF2-40B4-BE49-F238E27FC236}">
              <a16:creationId xmlns:a16="http://schemas.microsoft.com/office/drawing/2014/main" id="{00000000-0008-0000-0000-0000376C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704" name="Text Box 1728">
          <a:extLst>
            <a:ext uri="{FF2B5EF4-FFF2-40B4-BE49-F238E27FC236}">
              <a16:creationId xmlns:a16="http://schemas.microsoft.com/office/drawing/2014/main" id="{00000000-0008-0000-0000-0000386C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705" name="Text Box 1729">
          <a:extLst>
            <a:ext uri="{FF2B5EF4-FFF2-40B4-BE49-F238E27FC236}">
              <a16:creationId xmlns:a16="http://schemas.microsoft.com/office/drawing/2014/main" id="{00000000-0008-0000-0000-0000396C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706" name="Text Box 1730">
          <a:extLst>
            <a:ext uri="{FF2B5EF4-FFF2-40B4-BE49-F238E27FC236}">
              <a16:creationId xmlns:a16="http://schemas.microsoft.com/office/drawing/2014/main" id="{00000000-0008-0000-0000-00003A6C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707" name="Text Box 1731">
          <a:extLst>
            <a:ext uri="{FF2B5EF4-FFF2-40B4-BE49-F238E27FC236}">
              <a16:creationId xmlns:a16="http://schemas.microsoft.com/office/drawing/2014/main" id="{00000000-0008-0000-0000-00003B6C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708" name="Text Box 1732">
          <a:extLst>
            <a:ext uri="{FF2B5EF4-FFF2-40B4-BE49-F238E27FC236}">
              <a16:creationId xmlns:a16="http://schemas.microsoft.com/office/drawing/2014/main" id="{00000000-0008-0000-0000-00003C6C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709" name="Text Box 1733">
          <a:extLst>
            <a:ext uri="{FF2B5EF4-FFF2-40B4-BE49-F238E27FC236}">
              <a16:creationId xmlns:a16="http://schemas.microsoft.com/office/drawing/2014/main" id="{00000000-0008-0000-0000-00003D6C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710" name="Text Box 1734">
          <a:extLst>
            <a:ext uri="{FF2B5EF4-FFF2-40B4-BE49-F238E27FC236}">
              <a16:creationId xmlns:a16="http://schemas.microsoft.com/office/drawing/2014/main" id="{00000000-0008-0000-0000-00003E6C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711" name="Text Box 1735">
          <a:extLst>
            <a:ext uri="{FF2B5EF4-FFF2-40B4-BE49-F238E27FC236}">
              <a16:creationId xmlns:a16="http://schemas.microsoft.com/office/drawing/2014/main" id="{00000000-0008-0000-0000-00003F6C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712" name="Text Box 1736">
          <a:extLst>
            <a:ext uri="{FF2B5EF4-FFF2-40B4-BE49-F238E27FC236}">
              <a16:creationId xmlns:a16="http://schemas.microsoft.com/office/drawing/2014/main" id="{00000000-0008-0000-0000-0000406C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713" name="Text Box 1737">
          <a:extLst>
            <a:ext uri="{FF2B5EF4-FFF2-40B4-BE49-F238E27FC236}">
              <a16:creationId xmlns:a16="http://schemas.microsoft.com/office/drawing/2014/main" id="{00000000-0008-0000-0000-0000416C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714" name="Text Box 1738">
          <a:extLst>
            <a:ext uri="{FF2B5EF4-FFF2-40B4-BE49-F238E27FC236}">
              <a16:creationId xmlns:a16="http://schemas.microsoft.com/office/drawing/2014/main" id="{00000000-0008-0000-0000-0000426C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715" name="Text Box 1739">
          <a:extLst>
            <a:ext uri="{FF2B5EF4-FFF2-40B4-BE49-F238E27FC236}">
              <a16:creationId xmlns:a16="http://schemas.microsoft.com/office/drawing/2014/main" id="{00000000-0008-0000-0000-0000436C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716" name="Text Box 1740">
          <a:extLst>
            <a:ext uri="{FF2B5EF4-FFF2-40B4-BE49-F238E27FC236}">
              <a16:creationId xmlns:a16="http://schemas.microsoft.com/office/drawing/2014/main" id="{00000000-0008-0000-0000-0000446C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717" name="Text Box 1741">
          <a:extLst>
            <a:ext uri="{FF2B5EF4-FFF2-40B4-BE49-F238E27FC236}">
              <a16:creationId xmlns:a16="http://schemas.microsoft.com/office/drawing/2014/main" id="{00000000-0008-0000-0000-0000456C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718" name="Text Box 1742">
          <a:extLst>
            <a:ext uri="{FF2B5EF4-FFF2-40B4-BE49-F238E27FC236}">
              <a16:creationId xmlns:a16="http://schemas.microsoft.com/office/drawing/2014/main" id="{00000000-0008-0000-0000-0000466C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719" name="Text Box 1743">
          <a:extLst>
            <a:ext uri="{FF2B5EF4-FFF2-40B4-BE49-F238E27FC236}">
              <a16:creationId xmlns:a16="http://schemas.microsoft.com/office/drawing/2014/main" id="{00000000-0008-0000-0000-0000476C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720" name="Text Box 1744">
          <a:extLst>
            <a:ext uri="{FF2B5EF4-FFF2-40B4-BE49-F238E27FC236}">
              <a16:creationId xmlns:a16="http://schemas.microsoft.com/office/drawing/2014/main" id="{00000000-0008-0000-0000-0000486C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721" name="Text Box 1745">
          <a:extLst>
            <a:ext uri="{FF2B5EF4-FFF2-40B4-BE49-F238E27FC236}">
              <a16:creationId xmlns:a16="http://schemas.microsoft.com/office/drawing/2014/main" id="{00000000-0008-0000-0000-0000496C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722" name="Text Box 1746">
          <a:extLst>
            <a:ext uri="{FF2B5EF4-FFF2-40B4-BE49-F238E27FC236}">
              <a16:creationId xmlns:a16="http://schemas.microsoft.com/office/drawing/2014/main" id="{00000000-0008-0000-0000-00004A6C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723" name="Text Box 1747">
          <a:extLst>
            <a:ext uri="{FF2B5EF4-FFF2-40B4-BE49-F238E27FC236}">
              <a16:creationId xmlns:a16="http://schemas.microsoft.com/office/drawing/2014/main" id="{00000000-0008-0000-0000-00004B6C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724" name="Text Box 1748">
          <a:extLst>
            <a:ext uri="{FF2B5EF4-FFF2-40B4-BE49-F238E27FC236}">
              <a16:creationId xmlns:a16="http://schemas.microsoft.com/office/drawing/2014/main" id="{00000000-0008-0000-0000-00004C6C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725" name="Text Box 1749">
          <a:extLst>
            <a:ext uri="{FF2B5EF4-FFF2-40B4-BE49-F238E27FC236}">
              <a16:creationId xmlns:a16="http://schemas.microsoft.com/office/drawing/2014/main" id="{00000000-0008-0000-0000-00004D6C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726" name="Text Box 1750">
          <a:extLst>
            <a:ext uri="{FF2B5EF4-FFF2-40B4-BE49-F238E27FC236}">
              <a16:creationId xmlns:a16="http://schemas.microsoft.com/office/drawing/2014/main" id="{00000000-0008-0000-0000-00004E6C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727" name="Text Box 1751">
          <a:extLst>
            <a:ext uri="{FF2B5EF4-FFF2-40B4-BE49-F238E27FC236}">
              <a16:creationId xmlns:a16="http://schemas.microsoft.com/office/drawing/2014/main" id="{00000000-0008-0000-0000-00004F6C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728" name="Text Box 1752">
          <a:extLst>
            <a:ext uri="{FF2B5EF4-FFF2-40B4-BE49-F238E27FC236}">
              <a16:creationId xmlns:a16="http://schemas.microsoft.com/office/drawing/2014/main" id="{00000000-0008-0000-0000-0000506C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729" name="Text Box 1753">
          <a:extLst>
            <a:ext uri="{FF2B5EF4-FFF2-40B4-BE49-F238E27FC236}">
              <a16:creationId xmlns:a16="http://schemas.microsoft.com/office/drawing/2014/main" id="{00000000-0008-0000-0000-0000516C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730" name="Text Box 1754">
          <a:extLst>
            <a:ext uri="{FF2B5EF4-FFF2-40B4-BE49-F238E27FC236}">
              <a16:creationId xmlns:a16="http://schemas.microsoft.com/office/drawing/2014/main" id="{00000000-0008-0000-0000-0000526C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731" name="Text Box 1755">
          <a:extLst>
            <a:ext uri="{FF2B5EF4-FFF2-40B4-BE49-F238E27FC236}">
              <a16:creationId xmlns:a16="http://schemas.microsoft.com/office/drawing/2014/main" id="{00000000-0008-0000-0000-0000536C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732" name="Text Box 1756">
          <a:extLst>
            <a:ext uri="{FF2B5EF4-FFF2-40B4-BE49-F238E27FC236}">
              <a16:creationId xmlns:a16="http://schemas.microsoft.com/office/drawing/2014/main" id="{00000000-0008-0000-0000-0000546C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733" name="Text Box 1757">
          <a:extLst>
            <a:ext uri="{FF2B5EF4-FFF2-40B4-BE49-F238E27FC236}">
              <a16:creationId xmlns:a16="http://schemas.microsoft.com/office/drawing/2014/main" id="{00000000-0008-0000-0000-0000556C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734" name="Text Box 1758">
          <a:extLst>
            <a:ext uri="{FF2B5EF4-FFF2-40B4-BE49-F238E27FC236}">
              <a16:creationId xmlns:a16="http://schemas.microsoft.com/office/drawing/2014/main" id="{00000000-0008-0000-0000-0000566C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735" name="Text Box 1759">
          <a:extLst>
            <a:ext uri="{FF2B5EF4-FFF2-40B4-BE49-F238E27FC236}">
              <a16:creationId xmlns:a16="http://schemas.microsoft.com/office/drawing/2014/main" id="{00000000-0008-0000-0000-0000576C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736" name="Text Box 1760">
          <a:extLst>
            <a:ext uri="{FF2B5EF4-FFF2-40B4-BE49-F238E27FC236}">
              <a16:creationId xmlns:a16="http://schemas.microsoft.com/office/drawing/2014/main" id="{00000000-0008-0000-0000-0000586C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737" name="Text Box 1761">
          <a:extLst>
            <a:ext uri="{FF2B5EF4-FFF2-40B4-BE49-F238E27FC236}">
              <a16:creationId xmlns:a16="http://schemas.microsoft.com/office/drawing/2014/main" id="{00000000-0008-0000-0000-0000596C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738" name="Text Box 1762">
          <a:extLst>
            <a:ext uri="{FF2B5EF4-FFF2-40B4-BE49-F238E27FC236}">
              <a16:creationId xmlns:a16="http://schemas.microsoft.com/office/drawing/2014/main" id="{00000000-0008-0000-0000-00005A6C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739" name="Text Box 1763">
          <a:extLst>
            <a:ext uri="{FF2B5EF4-FFF2-40B4-BE49-F238E27FC236}">
              <a16:creationId xmlns:a16="http://schemas.microsoft.com/office/drawing/2014/main" id="{00000000-0008-0000-0000-00005B6C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740" name="Text Box 1764">
          <a:extLst>
            <a:ext uri="{FF2B5EF4-FFF2-40B4-BE49-F238E27FC236}">
              <a16:creationId xmlns:a16="http://schemas.microsoft.com/office/drawing/2014/main" id="{00000000-0008-0000-0000-00005C6C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741" name="Text Box 1765">
          <a:extLst>
            <a:ext uri="{FF2B5EF4-FFF2-40B4-BE49-F238E27FC236}">
              <a16:creationId xmlns:a16="http://schemas.microsoft.com/office/drawing/2014/main" id="{00000000-0008-0000-0000-00005D6C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742" name="Text Box 1766">
          <a:extLst>
            <a:ext uri="{FF2B5EF4-FFF2-40B4-BE49-F238E27FC236}">
              <a16:creationId xmlns:a16="http://schemas.microsoft.com/office/drawing/2014/main" id="{00000000-0008-0000-0000-00005E6C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743" name="Text Box 1767">
          <a:extLst>
            <a:ext uri="{FF2B5EF4-FFF2-40B4-BE49-F238E27FC236}">
              <a16:creationId xmlns:a16="http://schemas.microsoft.com/office/drawing/2014/main" id="{00000000-0008-0000-0000-00005F6C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744" name="Text Box 1768">
          <a:extLst>
            <a:ext uri="{FF2B5EF4-FFF2-40B4-BE49-F238E27FC236}">
              <a16:creationId xmlns:a16="http://schemas.microsoft.com/office/drawing/2014/main" id="{00000000-0008-0000-0000-0000606C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745" name="Text Box 1769">
          <a:extLst>
            <a:ext uri="{FF2B5EF4-FFF2-40B4-BE49-F238E27FC236}">
              <a16:creationId xmlns:a16="http://schemas.microsoft.com/office/drawing/2014/main" id="{00000000-0008-0000-0000-0000616C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746" name="Text Box 1770">
          <a:extLst>
            <a:ext uri="{FF2B5EF4-FFF2-40B4-BE49-F238E27FC236}">
              <a16:creationId xmlns:a16="http://schemas.microsoft.com/office/drawing/2014/main" id="{00000000-0008-0000-0000-0000626C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747" name="Text Box 1771">
          <a:extLst>
            <a:ext uri="{FF2B5EF4-FFF2-40B4-BE49-F238E27FC236}">
              <a16:creationId xmlns:a16="http://schemas.microsoft.com/office/drawing/2014/main" id="{00000000-0008-0000-0000-0000636C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748" name="Text Box 1772">
          <a:extLst>
            <a:ext uri="{FF2B5EF4-FFF2-40B4-BE49-F238E27FC236}">
              <a16:creationId xmlns:a16="http://schemas.microsoft.com/office/drawing/2014/main" id="{00000000-0008-0000-0000-0000646C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749" name="Text Box 1773">
          <a:extLst>
            <a:ext uri="{FF2B5EF4-FFF2-40B4-BE49-F238E27FC236}">
              <a16:creationId xmlns:a16="http://schemas.microsoft.com/office/drawing/2014/main" id="{00000000-0008-0000-0000-0000656C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750" name="Text Box 1774">
          <a:extLst>
            <a:ext uri="{FF2B5EF4-FFF2-40B4-BE49-F238E27FC236}">
              <a16:creationId xmlns:a16="http://schemas.microsoft.com/office/drawing/2014/main" id="{00000000-0008-0000-0000-0000666C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751" name="Text Box 1775">
          <a:extLst>
            <a:ext uri="{FF2B5EF4-FFF2-40B4-BE49-F238E27FC236}">
              <a16:creationId xmlns:a16="http://schemas.microsoft.com/office/drawing/2014/main" id="{00000000-0008-0000-0000-0000676C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752" name="Text Box 1776">
          <a:extLst>
            <a:ext uri="{FF2B5EF4-FFF2-40B4-BE49-F238E27FC236}">
              <a16:creationId xmlns:a16="http://schemas.microsoft.com/office/drawing/2014/main" id="{00000000-0008-0000-0000-000068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753" name="Text Box 1777">
          <a:extLst>
            <a:ext uri="{FF2B5EF4-FFF2-40B4-BE49-F238E27FC236}">
              <a16:creationId xmlns:a16="http://schemas.microsoft.com/office/drawing/2014/main" id="{00000000-0008-0000-0000-000069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754" name="Text Box 1778">
          <a:extLst>
            <a:ext uri="{FF2B5EF4-FFF2-40B4-BE49-F238E27FC236}">
              <a16:creationId xmlns:a16="http://schemas.microsoft.com/office/drawing/2014/main" id="{00000000-0008-0000-0000-00006A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755" name="Text Box 1779">
          <a:extLst>
            <a:ext uri="{FF2B5EF4-FFF2-40B4-BE49-F238E27FC236}">
              <a16:creationId xmlns:a16="http://schemas.microsoft.com/office/drawing/2014/main" id="{00000000-0008-0000-0000-00006B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756" name="Text Box 1780">
          <a:extLst>
            <a:ext uri="{FF2B5EF4-FFF2-40B4-BE49-F238E27FC236}">
              <a16:creationId xmlns:a16="http://schemas.microsoft.com/office/drawing/2014/main" id="{00000000-0008-0000-0000-00006C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757" name="Text Box 1781">
          <a:extLst>
            <a:ext uri="{FF2B5EF4-FFF2-40B4-BE49-F238E27FC236}">
              <a16:creationId xmlns:a16="http://schemas.microsoft.com/office/drawing/2014/main" id="{00000000-0008-0000-0000-00006D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758" name="Text Box 1782">
          <a:extLst>
            <a:ext uri="{FF2B5EF4-FFF2-40B4-BE49-F238E27FC236}">
              <a16:creationId xmlns:a16="http://schemas.microsoft.com/office/drawing/2014/main" id="{00000000-0008-0000-0000-00006E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759" name="Text Box 1783">
          <a:extLst>
            <a:ext uri="{FF2B5EF4-FFF2-40B4-BE49-F238E27FC236}">
              <a16:creationId xmlns:a16="http://schemas.microsoft.com/office/drawing/2014/main" id="{00000000-0008-0000-0000-00006F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760" name="Text Box 1784">
          <a:extLst>
            <a:ext uri="{FF2B5EF4-FFF2-40B4-BE49-F238E27FC236}">
              <a16:creationId xmlns:a16="http://schemas.microsoft.com/office/drawing/2014/main" id="{00000000-0008-0000-0000-000070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761" name="Text Box 1785">
          <a:extLst>
            <a:ext uri="{FF2B5EF4-FFF2-40B4-BE49-F238E27FC236}">
              <a16:creationId xmlns:a16="http://schemas.microsoft.com/office/drawing/2014/main" id="{00000000-0008-0000-0000-000071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762" name="Text Box 1786">
          <a:extLst>
            <a:ext uri="{FF2B5EF4-FFF2-40B4-BE49-F238E27FC236}">
              <a16:creationId xmlns:a16="http://schemas.microsoft.com/office/drawing/2014/main" id="{00000000-0008-0000-0000-000072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763" name="Text Box 1787">
          <a:extLst>
            <a:ext uri="{FF2B5EF4-FFF2-40B4-BE49-F238E27FC236}">
              <a16:creationId xmlns:a16="http://schemas.microsoft.com/office/drawing/2014/main" id="{00000000-0008-0000-0000-000073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764" name="Text Box 1788">
          <a:extLst>
            <a:ext uri="{FF2B5EF4-FFF2-40B4-BE49-F238E27FC236}">
              <a16:creationId xmlns:a16="http://schemas.microsoft.com/office/drawing/2014/main" id="{00000000-0008-0000-0000-000074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765" name="Text Box 1789">
          <a:extLst>
            <a:ext uri="{FF2B5EF4-FFF2-40B4-BE49-F238E27FC236}">
              <a16:creationId xmlns:a16="http://schemas.microsoft.com/office/drawing/2014/main" id="{00000000-0008-0000-0000-000075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766" name="Text Box 1790">
          <a:extLst>
            <a:ext uri="{FF2B5EF4-FFF2-40B4-BE49-F238E27FC236}">
              <a16:creationId xmlns:a16="http://schemas.microsoft.com/office/drawing/2014/main" id="{00000000-0008-0000-0000-000076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767" name="Text Box 1791">
          <a:extLst>
            <a:ext uri="{FF2B5EF4-FFF2-40B4-BE49-F238E27FC236}">
              <a16:creationId xmlns:a16="http://schemas.microsoft.com/office/drawing/2014/main" id="{00000000-0008-0000-0000-000077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768" name="Text Box 1792">
          <a:extLst>
            <a:ext uri="{FF2B5EF4-FFF2-40B4-BE49-F238E27FC236}">
              <a16:creationId xmlns:a16="http://schemas.microsoft.com/office/drawing/2014/main" id="{00000000-0008-0000-0000-000078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769" name="Text Box 1793">
          <a:extLst>
            <a:ext uri="{FF2B5EF4-FFF2-40B4-BE49-F238E27FC236}">
              <a16:creationId xmlns:a16="http://schemas.microsoft.com/office/drawing/2014/main" id="{00000000-0008-0000-0000-000079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770" name="Text Box 1794">
          <a:extLst>
            <a:ext uri="{FF2B5EF4-FFF2-40B4-BE49-F238E27FC236}">
              <a16:creationId xmlns:a16="http://schemas.microsoft.com/office/drawing/2014/main" id="{00000000-0008-0000-0000-00007A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771" name="Text Box 1795">
          <a:extLst>
            <a:ext uri="{FF2B5EF4-FFF2-40B4-BE49-F238E27FC236}">
              <a16:creationId xmlns:a16="http://schemas.microsoft.com/office/drawing/2014/main" id="{00000000-0008-0000-0000-00007B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772" name="Text Box 1796">
          <a:extLst>
            <a:ext uri="{FF2B5EF4-FFF2-40B4-BE49-F238E27FC236}">
              <a16:creationId xmlns:a16="http://schemas.microsoft.com/office/drawing/2014/main" id="{00000000-0008-0000-0000-00007C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773" name="Text Box 1797">
          <a:extLst>
            <a:ext uri="{FF2B5EF4-FFF2-40B4-BE49-F238E27FC236}">
              <a16:creationId xmlns:a16="http://schemas.microsoft.com/office/drawing/2014/main" id="{00000000-0008-0000-0000-00007D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774" name="Text Box 1798">
          <a:extLst>
            <a:ext uri="{FF2B5EF4-FFF2-40B4-BE49-F238E27FC236}">
              <a16:creationId xmlns:a16="http://schemas.microsoft.com/office/drawing/2014/main" id="{00000000-0008-0000-0000-00007E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775" name="Text Box 1799">
          <a:extLst>
            <a:ext uri="{FF2B5EF4-FFF2-40B4-BE49-F238E27FC236}">
              <a16:creationId xmlns:a16="http://schemas.microsoft.com/office/drawing/2014/main" id="{00000000-0008-0000-0000-00007F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776" name="Text Box 1800">
          <a:extLst>
            <a:ext uri="{FF2B5EF4-FFF2-40B4-BE49-F238E27FC236}">
              <a16:creationId xmlns:a16="http://schemas.microsoft.com/office/drawing/2014/main" id="{00000000-0008-0000-0000-000080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777" name="Text Box 1801">
          <a:extLst>
            <a:ext uri="{FF2B5EF4-FFF2-40B4-BE49-F238E27FC236}">
              <a16:creationId xmlns:a16="http://schemas.microsoft.com/office/drawing/2014/main" id="{00000000-0008-0000-0000-000081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778" name="Text Box 1802">
          <a:extLst>
            <a:ext uri="{FF2B5EF4-FFF2-40B4-BE49-F238E27FC236}">
              <a16:creationId xmlns:a16="http://schemas.microsoft.com/office/drawing/2014/main" id="{00000000-0008-0000-0000-000082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779" name="Text Box 1803">
          <a:extLst>
            <a:ext uri="{FF2B5EF4-FFF2-40B4-BE49-F238E27FC236}">
              <a16:creationId xmlns:a16="http://schemas.microsoft.com/office/drawing/2014/main" id="{00000000-0008-0000-0000-000083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780" name="Text Box 1804">
          <a:extLst>
            <a:ext uri="{FF2B5EF4-FFF2-40B4-BE49-F238E27FC236}">
              <a16:creationId xmlns:a16="http://schemas.microsoft.com/office/drawing/2014/main" id="{00000000-0008-0000-0000-000084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781" name="Text Box 1805">
          <a:extLst>
            <a:ext uri="{FF2B5EF4-FFF2-40B4-BE49-F238E27FC236}">
              <a16:creationId xmlns:a16="http://schemas.microsoft.com/office/drawing/2014/main" id="{00000000-0008-0000-0000-000085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782" name="Text Box 1806">
          <a:extLst>
            <a:ext uri="{FF2B5EF4-FFF2-40B4-BE49-F238E27FC236}">
              <a16:creationId xmlns:a16="http://schemas.microsoft.com/office/drawing/2014/main" id="{00000000-0008-0000-0000-000086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783" name="Text Box 1807">
          <a:extLst>
            <a:ext uri="{FF2B5EF4-FFF2-40B4-BE49-F238E27FC236}">
              <a16:creationId xmlns:a16="http://schemas.microsoft.com/office/drawing/2014/main" id="{00000000-0008-0000-0000-000087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784" name="Text Box 1808">
          <a:extLst>
            <a:ext uri="{FF2B5EF4-FFF2-40B4-BE49-F238E27FC236}">
              <a16:creationId xmlns:a16="http://schemas.microsoft.com/office/drawing/2014/main" id="{00000000-0008-0000-0000-000088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785" name="Text Box 1809">
          <a:extLst>
            <a:ext uri="{FF2B5EF4-FFF2-40B4-BE49-F238E27FC236}">
              <a16:creationId xmlns:a16="http://schemas.microsoft.com/office/drawing/2014/main" id="{00000000-0008-0000-0000-000089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786" name="Text Box 1810">
          <a:extLst>
            <a:ext uri="{FF2B5EF4-FFF2-40B4-BE49-F238E27FC236}">
              <a16:creationId xmlns:a16="http://schemas.microsoft.com/office/drawing/2014/main" id="{00000000-0008-0000-0000-00008A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787" name="Text Box 1811">
          <a:extLst>
            <a:ext uri="{FF2B5EF4-FFF2-40B4-BE49-F238E27FC236}">
              <a16:creationId xmlns:a16="http://schemas.microsoft.com/office/drawing/2014/main" id="{00000000-0008-0000-0000-00008B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788" name="Text Box 1812">
          <a:extLst>
            <a:ext uri="{FF2B5EF4-FFF2-40B4-BE49-F238E27FC236}">
              <a16:creationId xmlns:a16="http://schemas.microsoft.com/office/drawing/2014/main" id="{00000000-0008-0000-0000-00008C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789" name="Text Box 1813">
          <a:extLst>
            <a:ext uri="{FF2B5EF4-FFF2-40B4-BE49-F238E27FC236}">
              <a16:creationId xmlns:a16="http://schemas.microsoft.com/office/drawing/2014/main" id="{00000000-0008-0000-0000-00008D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790" name="Text Box 1814">
          <a:extLst>
            <a:ext uri="{FF2B5EF4-FFF2-40B4-BE49-F238E27FC236}">
              <a16:creationId xmlns:a16="http://schemas.microsoft.com/office/drawing/2014/main" id="{00000000-0008-0000-0000-00008E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791" name="Text Box 1815">
          <a:extLst>
            <a:ext uri="{FF2B5EF4-FFF2-40B4-BE49-F238E27FC236}">
              <a16:creationId xmlns:a16="http://schemas.microsoft.com/office/drawing/2014/main" id="{00000000-0008-0000-0000-00008F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792" name="Text Box 1816">
          <a:extLst>
            <a:ext uri="{FF2B5EF4-FFF2-40B4-BE49-F238E27FC236}">
              <a16:creationId xmlns:a16="http://schemas.microsoft.com/office/drawing/2014/main" id="{00000000-0008-0000-0000-000090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793" name="Text Box 1817">
          <a:extLst>
            <a:ext uri="{FF2B5EF4-FFF2-40B4-BE49-F238E27FC236}">
              <a16:creationId xmlns:a16="http://schemas.microsoft.com/office/drawing/2014/main" id="{00000000-0008-0000-0000-000091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794" name="Text Box 1818">
          <a:extLst>
            <a:ext uri="{FF2B5EF4-FFF2-40B4-BE49-F238E27FC236}">
              <a16:creationId xmlns:a16="http://schemas.microsoft.com/office/drawing/2014/main" id="{00000000-0008-0000-0000-000092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795" name="Text Box 1819">
          <a:extLst>
            <a:ext uri="{FF2B5EF4-FFF2-40B4-BE49-F238E27FC236}">
              <a16:creationId xmlns:a16="http://schemas.microsoft.com/office/drawing/2014/main" id="{00000000-0008-0000-0000-000093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796" name="Text Box 1820">
          <a:extLst>
            <a:ext uri="{FF2B5EF4-FFF2-40B4-BE49-F238E27FC236}">
              <a16:creationId xmlns:a16="http://schemas.microsoft.com/office/drawing/2014/main" id="{00000000-0008-0000-0000-000094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797" name="Text Box 1821">
          <a:extLst>
            <a:ext uri="{FF2B5EF4-FFF2-40B4-BE49-F238E27FC236}">
              <a16:creationId xmlns:a16="http://schemas.microsoft.com/office/drawing/2014/main" id="{00000000-0008-0000-0000-000095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798" name="Text Box 1822">
          <a:extLst>
            <a:ext uri="{FF2B5EF4-FFF2-40B4-BE49-F238E27FC236}">
              <a16:creationId xmlns:a16="http://schemas.microsoft.com/office/drawing/2014/main" id="{00000000-0008-0000-0000-000096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799" name="Text Box 1823">
          <a:extLst>
            <a:ext uri="{FF2B5EF4-FFF2-40B4-BE49-F238E27FC236}">
              <a16:creationId xmlns:a16="http://schemas.microsoft.com/office/drawing/2014/main" id="{00000000-0008-0000-0000-000097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800" name="Text Box 1824">
          <a:extLst>
            <a:ext uri="{FF2B5EF4-FFF2-40B4-BE49-F238E27FC236}">
              <a16:creationId xmlns:a16="http://schemas.microsoft.com/office/drawing/2014/main" id="{00000000-0008-0000-0000-000098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801" name="Text Box 1825">
          <a:extLst>
            <a:ext uri="{FF2B5EF4-FFF2-40B4-BE49-F238E27FC236}">
              <a16:creationId xmlns:a16="http://schemas.microsoft.com/office/drawing/2014/main" id="{00000000-0008-0000-0000-000099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802" name="Text Box 1826">
          <a:extLst>
            <a:ext uri="{FF2B5EF4-FFF2-40B4-BE49-F238E27FC236}">
              <a16:creationId xmlns:a16="http://schemas.microsoft.com/office/drawing/2014/main" id="{00000000-0008-0000-0000-00009A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803" name="Text Box 1827">
          <a:extLst>
            <a:ext uri="{FF2B5EF4-FFF2-40B4-BE49-F238E27FC236}">
              <a16:creationId xmlns:a16="http://schemas.microsoft.com/office/drawing/2014/main" id="{00000000-0008-0000-0000-00009B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804" name="Text Box 1828">
          <a:extLst>
            <a:ext uri="{FF2B5EF4-FFF2-40B4-BE49-F238E27FC236}">
              <a16:creationId xmlns:a16="http://schemas.microsoft.com/office/drawing/2014/main" id="{00000000-0008-0000-0000-00009C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805" name="Text Box 1829">
          <a:extLst>
            <a:ext uri="{FF2B5EF4-FFF2-40B4-BE49-F238E27FC236}">
              <a16:creationId xmlns:a16="http://schemas.microsoft.com/office/drawing/2014/main" id="{00000000-0008-0000-0000-00009D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806" name="Text Box 1830">
          <a:extLst>
            <a:ext uri="{FF2B5EF4-FFF2-40B4-BE49-F238E27FC236}">
              <a16:creationId xmlns:a16="http://schemas.microsoft.com/office/drawing/2014/main" id="{00000000-0008-0000-0000-00009E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807" name="Text Box 1831">
          <a:extLst>
            <a:ext uri="{FF2B5EF4-FFF2-40B4-BE49-F238E27FC236}">
              <a16:creationId xmlns:a16="http://schemas.microsoft.com/office/drawing/2014/main" id="{00000000-0008-0000-0000-00009F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808" name="Text Box 1832">
          <a:extLst>
            <a:ext uri="{FF2B5EF4-FFF2-40B4-BE49-F238E27FC236}">
              <a16:creationId xmlns:a16="http://schemas.microsoft.com/office/drawing/2014/main" id="{00000000-0008-0000-0000-0000A0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809" name="Text Box 1833">
          <a:extLst>
            <a:ext uri="{FF2B5EF4-FFF2-40B4-BE49-F238E27FC236}">
              <a16:creationId xmlns:a16="http://schemas.microsoft.com/office/drawing/2014/main" id="{00000000-0008-0000-0000-0000A1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810" name="Text Box 1834">
          <a:extLst>
            <a:ext uri="{FF2B5EF4-FFF2-40B4-BE49-F238E27FC236}">
              <a16:creationId xmlns:a16="http://schemas.microsoft.com/office/drawing/2014/main" id="{00000000-0008-0000-0000-0000A2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811" name="Text Box 1835">
          <a:extLst>
            <a:ext uri="{FF2B5EF4-FFF2-40B4-BE49-F238E27FC236}">
              <a16:creationId xmlns:a16="http://schemas.microsoft.com/office/drawing/2014/main" id="{00000000-0008-0000-0000-0000A3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812" name="Text Box 1836">
          <a:extLst>
            <a:ext uri="{FF2B5EF4-FFF2-40B4-BE49-F238E27FC236}">
              <a16:creationId xmlns:a16="http://schemas.microsoft.com/office/drawing/2014/main" id="{00000000-0008-0000-0000-0000A4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813" name="Text Box 1837">
          <a:extLst>
            <a:ext uri="{FF2B5EF4-FFF2-40B4-BE49-F238E27FC236}">
              <a16:creationId xmlns:a16="http://schemas.microsoft.com/office/drawing/2014/main" id="{00000000-0008-0000-0000-0000A5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814" name="Text Box 1838">
          <a:extLst>
            <a:ext uri="{FF2B5EF4-FFF2-40B4-BE49-F238E27FC236}">
              <a16:creationId xmlns:a16="http://schemas.microsoft.com/office/drawing/2014/main" id="{00000000-0008-0000-0000-0000A6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815" name="Text Box 1839">
          <a:extLst>
            <a:ext uri="{FF2B5EF4-FFF2-40B4-BE49-F238E27FC236}">
              <a16:creationId xmlns:a16="http://schemas.microsoft.com/office/drawing/2014/main" id="{00000000-0008-0000-0000-0000A7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816" name="Text Box 1840">
          <a:extLst>
            <a:ext uri="{FF2B5EF4-FFF2-40B4-BE49-F238E27FC236}">
              <a16:creationId xmlns:a16="http://schemas.microsoft.com/office/drawing/2014/main" id="{00000000-0008-0000-0000-0000A8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817" name="Text Box 1841">
          <a:extLst>
            <a:ext uri="{FF2B5EF4-FFF2-40B4-BE49-F238E27FC236}">
              <a16:creationId xmlns:a16="http://schemas.microsoft.com/office/drawing/2014/main" id="{00000000-0008-0000-0000-0000A9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818" name="Text Box 1842">
          <a:extLst>
            <a:ext uri="{FF2B5EF4-FFF2-40B4-BE49-F238E27FC236}">
              <a16:creationId xmlns:a16="http://schemas.microsoft.com/office/drawing/2014/main" id="{00000000-0008-0000-0000-0000AA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819" name="Text Box 1843">
          <a:extLst>
            <a:ext uri="{FF2B5EF4-FFF2-40B4-BE49-F238E27FC236}">
              <a16:creationId xmlns:a16="http://schemas.microsoft.com/office/drawing/2014/main" id="{00000000-0008-0000-0000-0000AB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820" name="Text Box 1844">
          <a:extLst>
            <a:ext uri="{FF2B5EF4-FFF2-40B4-BE49-F238E27FC236}">
              <a16:creationId xmlns:a16="http://schemas.microsoft.com/office/drawing/2014/main" id="{00000000-0008-0000-0000-0000AC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821" name="Text Box 1845">
          <a:extLst>
            <a:ext uri="{FF2B5EF4-FFF2-40B4-BE49-F238E27FC236}">
              <a16:creationId xmlns:a16="http://schemas.microsoft.com/office/drawing/2014/main" id="{00000000-0008-0000-0000-0000AD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822" name="Text Box 1846">
          <a:extLst>
            <a:ext uri="{FF2B5EF4-FFF2-40B4-BE49-F238E27FC236}">
              <a16:creationId xmlns:a16="http://schemas.microsoft.com/office/drawing/2014/main" id="{00000000-0008-0000-0000-0000AE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823" name="Text Box 1847">
          <a:extLst>
            <a:ext uri="{FF2B5EF4-FFF2-40B4-BE49-F238E27FC236}">
              <a16:creationId xmlns:a16="http://schemas.microsoft.com/office/drawing/2014/main" id="{00000000-0008-0000-0000-0000AF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824" name="Text Box 1848">
          <a:extLst>
            <a:ext uri="{FF2B5EF4-FFF2-40B4-BE49-F238E27FC236}">
              <a16:creationId xmlns:a16="http://schemas.microsoft.com/office/drawing/2014/main" id="{00000000-0008-0000-0000-0000B0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825" name="Text Box 1849">
          <a:extLst>
            <a:ext uri="{FF2B5EF4-FFF2-40B4-BE49-F238E27FC236}">
              <a16:creationId xmlns:a16="http://schemas.microsoft.com/office/drawing/2014/main" id="{00000000-0008-0000-0000-0000B1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826" name="Text Box 1850">
          <a:extLst>
            <a:ext uri="{FF2B5EF4-FFF2-40B4-BE49-F238E27FC236}">
              <a16:creationId xmlns:a16="http://schemas.microsoft.com/office/drawing/2014/main" id="{00000000-0008-0000-0000-0000B2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827" name="Text Box 1851">
          <a:extLst>
            <a:ext uri="{FF2B5EF4-FFF2-40B4-BE49-F238E27FC236}">
              <a16:creationId xmlns:a16="http://schemas.microsoft.com/office/drawing/2014/main" id="{00000000-0008-0000-0000-0000B3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828" name="Text Box 1852">
          <a:extLst>
            <a:ext uri="{FF2B5EF4-FFF2-40B4-BE49-F238E27FC236}">
              <a16:creationId xmlns:a16="http://schemas.microsoft.com/office/drawing/2014/main" id="{00000000-0008-0000-0000-0000B4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829" name="Text Box 1853">
          <a:extLst>
            <a:ext uri="{FF2B5EF4-FFF2-40B4-BE49-F238E27FC236}">
              <a16:creationId xmlns:a16="http://schemas.microsoft.com/office/drawing/2014/main" id="{00000000-0008-0000-0000-0000B5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830" name="Text Box 1854">
          <a:extLst>
            <a:ext uri="{FF2B5EF4-FFF2-40B4-BE49-F238E27FC236}">
              <a16:creationId xmlns:a16="http://schemas.microsoft.com/office/drawing/2014/main" id="{00000000-0008-0000-0000-0000B66C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831" name="Text Box 1855">
          <a:extLst>
            <a:ext uri="{FF2B5EF4-FFF2-40B4-BE49-F238E27FC236}">
              <a16:creationId xmlns:a16="http://schemas.microsoft.com/office/drawing/2014/main" id="{00000000-0008-0000-0000-0000B76C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832" name="Text Box 1856">
          <a:extLst>
            <a:ext uri="{FF2B5EF4-FFF2-40B4-BE49-F238E27FC236}">
              <a16:creationId xmlns:a16="http://schemas.microsoft.com/office/drawing/2014/main" id="{00000000-0008-0000-0000-0000B86C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833" name="Text Box 1857">
          <a:extLst>
            <a:ext uri="{FF2B5EF4-FFF2-40B4-BE49-F238E27FC236}">
              <a16:creationId xmlns:a16="http://schemas.microsoft.com/office/drawing/2014/main" id="{00000000-0008-0000-0000-0000B96C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834" name="Text Box 1858">
          <a:extLst>
            <a:ext uri="{FF2B5EF4-FFF2-40B4-BE49-F238E27FC236}">
              <a16:creationId xmlns:a16="http://schemas.microsoft.com/office/drawing/2014/main" id="{00000000-0008-0000-0000-0000BA6C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835" name="Text Box 1859">
          <a:extLst>
            <a:ext uri="{FF2B5EF4-FFF2-40B4-BE49-F238E27FC236}">
              <a16:creationId xmlns:a16="http://schemas.microsoft.com/office/drawing/2014/main" id="{00000000-0008-0000-0000-0000BB6C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836" name="Text Box 1860">
          <a:extLst>
            <a:ext uri="{FF2B5EF4-FFF2-40B4-BE49-F238E27FC236}">
              <a16:creationId xmlns:a16="http://schemas.microsoft.com/office/drawing/2014/main" id="{00000000-0008-0000-0000-0000BC6C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837" name="Text Box 1861">
          <a:extLst>
            <a:ext uri="{FF2B5EF4-FFF2-40B4-BE49-F238E27FC236}">
              <a16:creationId xmlns:a16="http://schemas.microsoft.com/office/drawing/2014/main" id="{00000000-0008-0000-0000-0000BD6C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838" name="Text Box 1862">
          <a:extLst>
            <a:ext uri="{FF2B5EF4-FFF2-40B4-BE49-F238E27FC236}">
              <a16:creationId xmlns:a16="http://schemas.microsoft.com/office/drawing/2014/main" id="{00000000-0008-0000-0000-0000BE6C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839" name="Text Box 1863">
          <a:extLst>
            <a:ext uri="{FF2B5EF4-FFF2-40B4-BE49-F238E27FC236}">
              <a16:creationId xmlns:a16="http://schemas.microsoft.com/office/drawing/2014/main" id="{00000000-0008-0000-0000-0000BF6C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840" name="Text Box 1864">
          <a:extLst>
            <a:ext uri="{FF2B5EF4-FFF2-40B4-BE49-F238E27FC236}">
              <a16:creationId xmlns:a16="http://schemas.microsoft.com/office/drawing/2014/main" id="{00000000-0008-0000-0000-0000C06C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841" name="Text Box 1865">
          <a:extLst>
            <a:ext uri="{FF2B5EF4-FFF2-40B4-BE49-F238E27FC236}">
              <a16:creationId xmlns:a16="http://schemas.microsoft.com/office/drawing/2014/main" id="{00000000-0008-0000-0000-0000C16C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842" name="Text Box 1866">
          <a:extLst>
            <a:ext uri="{FF2B5EF4-FFF2-40B4-BE49-F238E27FC236}">
              <a16:creationId xmlns:a16="http://schemas.microsoft.com/office/drawing/2014/main" id="{00000000-0008-0000-0000-0000C26C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843" name="Text Box 1867">
          <a:extLst>
            <a:ext uri="{FF2B5EF4-FFF2-40B4-BE49-F238E27FC236}">
              <a16:creationId xmlns:a16="http://schemas.microsoft.com/office/drawing/2014/main" id="{00000000-0008-0000-0000-0000C36C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876300</xdr:colOff>
      <xdr:row>403</xdr:row>
      <xdr:rowOff>0</xdr:rowOff>
    </xdr:from>
    <xdr:to>
      <xdr:col>1</xdr:col>
      <xdr:colOff>952500</xdr:colOff>
      <xdr:row>403</xdr:row>
      <xdr:rowOff>165100</xdr:rowOff>
    </xdr:to>
    <xdr:sp macro="" textlink="">
      <xdr:nvSpPr>
        <xdr:cNvPr id="27844" name="Text Box 1868">
          <a:extLst>
            <a:ext uri="{FF2B5EF4-FFF2-40B4-BE49-F238E27FC236}">
              <a16:creationId xmlns:a16="http://schemas.microsoft.com/office/drawing/2014/main" id="{00000000-0008-0000-0000-0000C46C0000}"/>
            </a:ext>
          </a:extLst>
        </xdr:cNvPr>
        <xdr:cNvSpPr txBox="1">
          <a:spLocks noChangeArrowheads="1"/>
        </xdr:cNvSpPr>
      </xdr:nvSpPr>
      <xdr:spPr bwMode="auto">
        <a:xfrm>
          <a:off x="1257300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876300</xdr:colOff>
      <xdr:row>403</xdr:row>
      <xdr:rowOff>0</xdr:rowOff>
    </xdr:from>
    <xdr:to>
      <xdr:col>1</xdr:col>
      <xdr:colOff>952500</xdr:colOff>
      <xdr:row>403</xdr:row>
      <xdr:rowOff>165100</xdr:rowOff>
    </xdr:to>
    <xdr:sp macro="" textlink="">
      <xdr:nvSpPr>
        <xdr:cNvPr id="27845" name="Text Box 1869">
          <a:extLst>
            <a:ext uri="{FF2B5EF4-FFF2-40B4-BE49-F238E27FC236}">
              <a16:creationId xmlns:a16="http://schemas.microsoft.com/office/drawing/2014/main" id="{00000000-0008-0000-0000-0000C56C0000}"/>
            </a:ext>
          </a:extLst>
        </xdr:cNvPr>
        <xdr:cNvSpPr txBox="1">
          <a:spLocks noChangeArrowheads="1"/>
        </xdr:cNvSpPr>
      </xdr:nvSpPr>
      <xdr:spPr bwMode="auto">
        <a:xfrm>
          <a:off x="1257300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876300</xdr:colOff>
      <xdr:row>403</xdr:row>
      <xdr:rowOff>0</xdr:rowOff>
    </xdr:from>
    <xdr:to>
      <xdr:col>1</xdr:col>
      <xdr:colOff>952500</xdr:colOff>
      <xdr:row>403</xdr:row>
      <xdr:rowOff>165100</xdr:rowOff>
    </xdr:to>
    <xdr:sp macro="" textlink="">
      <xdr:nvSpPr>
        <xdr:cNvPr id="27846" name="Text Box 1870">
          <a:extLst>
            <a:ext uri="{FF2B5EF4-FFF2-40B4-BE49-F238E27FC236}">
              <a16:creationId xmlns:a16="http://schemas.microsoft.com/office/drawing/2014/main" id="{00000000-0008-0000-0000-0000C66C0000}"/>
            </a:ext>
          </a:extLst>
        </xdr:cNvPr>
        <xdr:cNvSpPr txBox="1">
          <a:spLocks noChangeArrowheads="1"/>
        </xdr:cNvSpPr>
      </xdr:nvSpPr>
      <xdr:spPr bwMode="auto">
        <a:xfrm>
          <a:off x="1257300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876300</xdr:colOff>
      <xdr:row>403</xdr:row>
      <xdr:rowOff>0</xdr:rowOff>
    </xdr:from>
    <xdr:to>
      <xdr:col>1</xdr:col>
      <xdr:colOff>952500</xdr:colOff>
      <xdr:row>403</xdr:row>
      <xdr:rowOff>165100</xdr:rowOff>
    </xdr:to>
    <xdr:sp macro="" textlink="">
      <xdr:nvSpPr>
        <xdr:cNvPr id="27847" name="Text Box 1871">
          <a:extLst>
            <a:ext uri="{FF2B5EF4-FFF2-40B4-BE49-F238E27FC236}">
              <a16:creationId xmlns:a16="http://schemas.microsoft.com/office/drawing/2014/main" id="{00000000-0008-0000-0000-0000C76C0000}"/>
            </a:ext>
          </a:extLst>
        </xdr:cNvPr>
        <xdr:cNvSpPr txBox="1">
          <a:spLocks noChangeArrowheads="1"/>
        </xdr:cNvSpPr>
      </xdr:nvSpPr>
      <xdr:spPr bwMode="auto">
        <a:xfrm>
          <a:off x="1257300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876300</xdr:colOff>
      <xdr:row>403</xdr:row>
      <xdr:rowOff>0</xdr:rowOff>
    </xdr:from>
    <xdr:to>
      <xdr:col>1</xdr:col>
      <xdr:colOff>952500</xdr:colOff>
      <xdr:row>410</xdr:row>
      <xdr:rowOff>21811</xdr:rowOff>
    </xdr:to>
    <xdr:sp macro="" textlink="">
      <xdr:nvSpPr>
        <xdr:cNvPr id="27849" name="Text Box 2">
          <a:extLst>
            <a:ext uri="{FF2B5EF4-FFF2-40B4-BE49-F238E27FC236}">
              <a16:creationId xmlns:a16="http://schemas.microsoft.com/office/drawing/2014/main" id="{00000000-0008-0000-0000-0000C96C0000}"/>
            </a:ext>
          </a:extLst>
        </xdr:cNvPr>
        <xdr:cNvSpPr txBox="1">
          <a:spLocks noChangeArrowheads="1"/>
        </xdr:cNvSpPr>
      </xdr:nvSpPr>
      <xdr:spPr bwMode="auto">
        <a:xfrm>
          <a:off x="1257300" y="70618350"/>
          <a:ext cx="762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876300</xdr:colOff>
      <xdr:row>403</xdr:row>
      <xdr:rowOff>0</xdr:rowOff>
    </xdr:from>
    <xdr:to>
      <xdr:col>1</xdr:col>
      <xdr:colOff>952500</xdr:colOff>
      <xdr:row>410</xdr:row>
      <xdr:rowOff>21811</xdr:rowOff>
    </xdr:to>
    <xdr:sp macro="" textlink="">
      <xdr:nvSpPr>
        <xdr:cNvPr id="27850" name="Text Box 3">
          <a:extLst>
            <a:ext uri="{FF2B5EF4-FFF2-40B4-BE49-F238E27FC236}">
              <a16:creationId xmlns:a16="http://schemas.microsoft.com/office/drawing/2014/main" id="{00000000-0008-0000-0000-0000CA6C0000}"/>
            </a:ext>
          </a:extLst>
        </xdr:cNvPr>
        <xdr:cNvSpPr txBox="1">
          <a:spLocks noChangeArrowheads="1"/>
        </xdr:cNvSpPr>
      </xdr:nvSpPr>
      <xdr:spPr bwMode="auto">
        <a:xfrm>
          <a:off x="1257300" y="70618350"/>
          <a:ext cx="762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876300</xdr:colOff>
      <xdr:row>403</xdr:row>
      <xdr:rowOff>0</xdr:rowOff>
    </xdr:from>
    <xdr:to>
      <xdr:col>1</xdr:col>
      <xdr:colOff>952500</xdr:colOff>
      <xdr:row>410</xdr:row>
      <xdr:rowOff>21811</xdr:rowOff>
    </xdr:to>
    <xdr:sp macro="" textlink="">
      <xdr:nvSpPr>
        <xdr:cNvPr id="27851" name="Text Box 4">
          <a:extLst>
            <a:ext uri="{FF2B5EF4-FFF2-40B4-BE49-F238E27FC236}">
              <a16:creationId xmlns:a16="http://schemas.microsoft.com/office/drawing/2014/main" id="{00000000-0008-0000-0000-0000CB6C0000}"/>
            </a:ext>
          </a:extLst>
        </xdr:cNvPr>
        <xdr:cNvSpPr txBox="1">
          <a:spLocks noChangeArrowheads="1"/>
        </xdr:cNvSpPr>
      </xdr:nvSpPr>
      <xdr:spPr bwMode="auto">
        <a:xfrm>
          <a:off x="1257300" y="70618350"/>
          <a:ext cx="762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852" name="Text Box 1876">
          <a:extLst>
            <a:ext uri="{FF2B5EF4-FFF2-40B4-BE49-F238E27FC236}">
              <a16:creationId xmlns:a16="http://schemas.microsoft.com/office/drawing/2014/main" id="{00000000-0008-0000-0000-0000CC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853" name="Text Box 1877">
          <a:extLst>
            <a:ext uri="{FF2B5EF4-FFF2-40B4-BE49-F238E27FC236}">
              <a16:creationId xmlns:a16="http://schemas.microsoft.com/office/drawing/2014/main" id="{00000000-0008-0000-0000-0000CD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854" name="Text Box 1878">
          <a:extLst>
            <a:ext uri="{FF2B5EF4-FFF2-40B4-BE49-F238E27FC236}">
              <a16:creationId xmlns:a16="http://schemas.microsoft.com/office/drawing/2014/main" id="{00000000-0008-0000-0000-0000CE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855" name="Text Box 1879">
          <a:extLst>
            <a:ext uri="{FF2B5EF4-FFF2-40B4-BE49-F238E27FC236}">
              <a16:creationId xmlns:a16="http://schemas.microsoft.com/office/drawing/2014/main" id="{00000000-0008-0000-0000-0000CF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856" name="Text Box 1880">
          <a:extLst>
            <a:ext uri="{FF2B5EF4-FFF2-40B4-BE49-F238E27FC236}">
              <a16:creationId xmlns:a16="http://schemas.microsoft.com/office/drawing/2014/main" id="{00000000-0008-0000-0000-0000D0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857" name="Text Box 1881">
          <a:extLst>
            <a:ext uri="{FF2B5EF4-FFF2-40B4-BE49-F238E27FC236}">
              <a16:creationId xmlns:a16="http://schemas.microsoft.com/office/drawing/2014/main" id="{00000000-0008-0000-0000-0000D1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858" name="Text Box 1882">
          <a:extLst>
            <a:ext uri="{FF2B5EF4-FFF2-40B4-BE49-F238E27FC236}">
              <a16:creationId xmlns:a16="http://schemas.microsoft.com/office/drawing/2014/main" id="{00000000-0008-0000-0000-0000D2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859" name="Text Box 1883">
          <a:extLst>
            <a:ext uri="{FF2B5EF4-FFF2-40B4-BE49-F238E27FC236}">
              <a16:creationId xmlns:a16="http://schemas.microsoft.com/office/drawing/2014/main" id="{00000000-0008-0000-0000-0000D3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860" name="Text Box 1884">
          <a:extLst>
            <a:ext uri="{FF2B5EF4-FFF2-40B4-BE49-F238E27FC236}">
              <a16:creationId xmlns:a16="http://schemas.microsoft.com/office/drawing/2014/main" id="{00000000-0008-0000-0000-0000D4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861" name="Text Box 1885">
          <a:extLst>
            <a:ext uri="{FF2B5EF4-FFF2-40B4-BE49-F238E27FC236}">
              <a16:creationId xmlns:a16="http://schemas.microsoft.com/office/drawing/2014/main" id="{00000000-0008-0000-0000-0000D5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862" name="Text Box 1886">
          <a:extLst>
            <a:ext uri="{FF2B5EF4-FFF2-40B4-BE49-F238E27FC236}">
              <a16:creationId xmlns:a16="http://schemas.microsoft.com/office/drawing/2014/main" id="{00000000-0008-0000-0000-0000D6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863" name="Text Box 1887">
          <a:extLst>
            <a:ext uri="{FF2B5EF4-FFF2-40B4-BE49-F238E27FC236}">
              <a16:creationId xmlns:a16="http://schemas.microsoft.com/office/drawing/2014/main" id="{00000000-0008-0000-0000-0000D7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864" name="Text Box 1888">
          <a:extLst>
            <a:ext uri="{FF2B5EF4-FFF2-40B4-BE49-F238E27FC236}">
              <a16:creationId xmlns:a16="http://schemas.microsoft.com/office/drawing/2014/main" id="{00000000-0008-0000-0000-0000D8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865" name="Text Box 1889">
          <a:extLst>
            <a:ext uri="{FF2B5EF4-FFF2-40B4-BE49-F238E27FC236}">
              <a16:creationId xmlns:a16="http://schemas.microsoft.com/office/drawing/2014/main" id="{00000000-0008-0000-0000-0000D9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866" name="Text Box 1890">
          <a:extLst>
            <a:ext uri="{FF2B5EF4-FFF2-40B4-BE49-F238E27FC236}">
              <a16:creationId xmlns:a16="http://schemas.microsoft.com/office/drawing/2014/main" id="{00000000-0008-0000-0000-0000DA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867" name="Text Box 1891">
          <a:extLst>
            <a:ext uri="{FF2B5EF4-FFF2-40B4-BE49-F238E27FC236}">
              <a16:creationId xmlns:a16="http://schemas.microsoft.com/office/drawing/2014/main" id="{00000000-0008-0000-0000-0000DB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868" name="Text Box 1892">
          <a:extLst>
            <a:ext uri="{FF2B5EF4-FFF2-40B4-BE49-F238E27FC236}">
              <a16:creationId xmlns:a16="http://schemas.microsoft.com/office/drawing/2014/main" id="{00000000-0008-0000-0000-0000DC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869" name="Text Box 1893">
          <a:extLst>
            <a:ext uri="{FF2B5EF4-FFF2-40B4-BE49-F238E27FC236}">
              <a16:creationId xmlns:a16="http://schemas.microsoft.com/office/drawing/2014/main" id="{00000000-0008-0000-0000-0000DD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870" name="Text Box 1894">
          <a:extLst>
            <a:ext uri="{FF2B5EF4-FFF2-40B4-BE49-F238E27FC236}">
              <a16:creationId xmlns:a16="http://schemas.microsoft.com/office/drawing/2014/main" id="{00000000-0008-0000-0000-0000DE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871" name="Text Box 1895">
          <a:extLst>
            <a:ext uri="{FF2B5EF4-FFF2-40B4-BE49-F238E27FC236}">
              <a16:creationId xmlns:a16="http://schemas.microsoft.com/office/drawing/2014/main" id="{00000000-0008-0000-0000-0000DF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872" name="Text Box 1896">
          <a:extLst>
            <a:ext uri="{FF2B5EF4-FFF2-40B4-BE49-F238E27FC236}">
              <a16:creationId xmlns:a16="http://schemas.microsoft.com/office/drawing/2014/main" id="{00000000-0008-0000-0000-0000E0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873" name="Text Box 1897">
          <a:extLst>
            <a:ext uri="{FF2B5EF4-FFF2-40B4-BE49-F238E27FC236}">
              <a16:creationId xmlns:a16="http://schemas.microsoft.com/office/drawing/2014/main" id="{00000000-0008-0000-0000-0000E1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874" name="Text Box 1898">
          <a:extLst>
            <a:ext uri="{FF2B5EF4-FFF2-40B4-BE49-F238E27FC236}">
              <a16:creationId xmlns:a16="http://schemas.microsoft.com/office/drawing/2014/main" id="{00000000-0008-0000-0000-0000E2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875" name="Text Box 1899">
          <a:extLst>
            <a:ext uri="{FF2B5EF4-FFF2-40B4-BE49-F238E27FC236}">
              <a16:creationId xmlns:a16="http://schemas.microsoft.com/office/drawing/2014/main" id="{00000000-0008-0000-0000-0000E3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876" name="Text Box 1900">
          <a:extLst>
            <a:ext uri="{FF2B5EF4-FFF2-40B4-BE49-F238E27FC236}">
              <a16:creationId xmlns:a16="http://schemas.microsoft.com/office/drawing/2014/main" id="{00000000-0008-0000-0000-0000E4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877" name="Text Box 1901">
          <a:extLst>
            <a:ext uri="{FF2B5EF4-FFF2-40B4-BE49-F238E27FC236}">
              <a16:creationId xmlns:a16="http://schemas.microsoft.com/office/drawing/2014/main" id="{00000000-0008-0000-0000-0000E5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878" name="Text Box 1902">
          <a:extLst>
            <a:ext uri="{FF2B5EF4-FFF2-40B4-BE49-F238E27FC236}">
              <a16:creationId xmlns:a16="http://schemas.microsoft.com/office/drawing/2014/main" id="{00000000-0008-0000-0000-0000E6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879" name="Text Box 1903">
          <a:extLst>
            <a:ext uri="{FF2B5EF4-FFF2-40B4-BE49-F238E27FC236}">
              <a16:creationId xmlns:a16="http://schemas.microsoft.com/office/drawing/2014/main" id="{00000000-0008-0000-0000-0000E7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880" name="Text Box 1904">
          <a:extLst>
            <a:ext uri="{FF2B5EF4-FFF2-40B4-BE49-F238E27FC236}">
              <a16:creationId xmlns:a16="http://schemas.microsoft.com/office/drawing/2014/main" id="{00000000-0008-0000-0000-0000E8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881" name="Text Box 1905">
          <a:extLst>
            <a:ext uri="{FF2B5EF4-FFF2-40B4-BE49-F238E27FC236}">
              <a16:creationId xmlns:a16="http://schemas.microsoft.com/office/drawing/2014/main" id="{00000000-0008-0000-0000-0000E9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882" name="Text Box 1906">
          <a:extLst>
            <a:ext uri="{FF2B5EF4-FFF2-40B4-BE49-F238E27FC236}">
              <a16:creationId xmlns:a16="http://schemas.microsoft.com/office/drawing/2014/main" id="{00000000-0008-0000-0000-0000EA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883" name="Text Box 1907">
          <a:extLst>
            <a:ext uri="{FF2B5EF4-FFF2-40B4-BE49-F238E27FC236}">
              <a16:creationId xmlns:a16="http://schemas.microsoft.com/office/drawing/2014/main" id="{00000000-0008-0000-0000-0000EB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884" name="Text Box 1908">
          <a:extLst>
            <a:ext uri="{FF2B5EF4-FFF2-40B4-BE49-F238E27FC236}">
              <a16:creationId xmlns:a16="http://schemas.microsoft.com/office/drawing/2014/main" id="{00000000-0008-0000-0000-0000EC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885" name="Text Box 1909">
          <a:extLst>
            <a:ext uri="{FF2B5EF4-FFF2-40B4-BE49-F238E27FC236}">
              <a16:creationId xmlns:a16="http://schemas.microsoft.com/office/drawing/2014/main" id="{00000000-0008-0000-0000-0000ED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886" name="Text Box 1910">
          <a:extLst>
            <a:ext uri="{FF2B5EF4-FFF2-40B4-BE49-F238E27FC236}">
              <a16:creationId xmlns:a16="http://schemas.microsoft.com/office/drawing/2014/main" id="{00000000-0008-0000-0000-0000EE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887" name="Text Box 1911">
          <a:extLst>
            <a:ext uri="{FF2B5EF4-FFF2-40B4-BE49-F238E27FC236}">
              <a16:creationId xmlns:a16="http://schemas.microsoft.com/office/drawing/2014/main" id="{00000000-0008-0000-0000-0000EF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888" name="Text Box 1912">
          <a:extLst>
            <a:ext uri="{FF2B5EF4-FFF2-40B4-BE49-F238E27FC236}">
              <a16:creationId xmlns:a16="http://schemas.microsoft.com/office/drawing/2014/main" id="{00000000-0008-0000-0000-0000F0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889" name="Text Box 1913">
          <a:extLst>
            <a:ext uri="{FF2B5EF4-FFF2-40B4-BE49-F238E27FC236}">
              <a16:creationId xmlns:a16="http://schemas.microsoft.com/office/drawing/2014/main" id="{00000000-0008-0000-0000-0000F1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890" name="Text Box 1914">
          <a:extLst>
            <a:ext uri="{FF2B5EF4-FFF2-40B4-BE49-F238E27FC236}">
              <a16:creationId xmlns:a16="http://schemas.microsoft.com/office/drawing/2014/main" id="{00000000-0008-0000-0000-0000F2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891" name="Text Box 1915">
          <a:extLst>
            <a:ext uri="{FF2B5EF4-FFF2-40B4-BE49-F238E27FC236}">
              <a16:creationId xmlns:a16="http://schemas.microsoft.com/office/drawing/2014/main" id="{00000000-0008-0000-0000-0000F3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892" name="Text Box 1916">
          <a:extLst>
            <a:ext uri="{FF2B5EF4-FFF2-40B4-BE49-F238E27FC236}">
              <a16:creationId xmlns:a16="http://schemas.microsoft.com/office/drawing/2014/main" id="{00000000-0008-0000-0000-0000F4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893" name="Text Box 1917">
          <a:extLst>
            <a:ext uri="{FF2B5EF4-FFF2-40B4-BE49-F238E27FC236}">
              <a16:creationId xmlns:a16="http://schemas.microsoft.com/office/drawing/2014/main" id="{00000000-0008-0000-0000-0000F5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894" name="Text Box 1918">
          <a:extLst>
            <a:ext uri="{FF2B5EF4-FFF2-40B4-BE49-F238E27FC236}">
              <a16:creationId xmlns:a16="http://schemas.microsoft.com/office/drawing/2014/main" id="{00000000-0008-0000-0000-0000F6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895" name="Text Box 1919">
          <a:extLst>
            <a:ext uri="{FF2B5EF4-FFF2-40B4-BE49-F238E27FC236}">
              <a16:creationId xmlns:a16="http://schemas.microsoft.com/office/drawing/2014/main" id="{00000000-0008-0000-0000-0000F7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896" name="Text Box 1920">
          <a:extLst>
            <a:ext uri="{FF2B5EF4-FFF2-40B4-BE49-F238E27FC236}">
              <a16:creationId xmlns:a16="http://schemas.microsoft.com/office/drawing/2014/main" id="{00000000-0008-0000-0000-0000F8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897" name="Text Box 1921">
          <a:extLst>
            <a:ext uri="{FF2B5EF4-FFF2-40B4-BE49-F238E27FC236}">
              <a16:creationId xmlns:a16="http://schemas.microsoft.com/office/drawing/2014/main" id="{00000000-0008-0000-0000-0000F9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898" name="Text Box 1922">
          <a:extLst>
            <a:ext uri="{FF2B5EF4-FFF2-40B4-BE49-F238E27FC236}">
              <a16:creationId xmlns:a16="http://schemas.microsoft.com/office/drawing/2014/main" id="{00000000-0008-0000-0000-0000FA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899" name="Text Box 1923">
          <a:extLst>
            <a:ext uri="{FF2B5EF4-FFF2-40B4-BE49-F238E27FC236}">
              <a16:creationId xmlns:a16="http://schemas.microsoft.com/office/drawing/2014/main" id="{00000000-0008-0000-0000-0000FB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900" name="Text Box 1924">
          <a:extLst>
            <a:ext uri="{FF2B5EF4-FFF2-40B4-BE49-F238E27FC236}">
              <a16:creationId xmlns:a16="http://schemas.microsoft.com/office/drawing/2014/main" id="{00000000-0008-0000-0000-0000FC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901" name="Text Box 1925">
          <a:extLst>
            <a:ext uri="{FF2B5EF4-FFF2-40B4-BE49-F238E27FC236}">
              <a16:creationId xmlns:a16="http://schemas.microsoft.com/office/drawing/2014/main" id="{00000000-0008-0000-0000-0000FD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902" name="Text Box 1926">
          <a:extLst>
            <a:ext uri="{FF2B5EF4-FFF2-40B4-BE49-F238E27FC236}">
              <a16:creationId xmlns:a16="http://schemas.microsoft.com/office/drawing/2014/main" id="{00000000-0008-0000-0000-0000FE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903" name="Text Box 1927">
          <a:extLst>
            <a:ext uri="{FF2B5EF4-FFF2-40B4-BE49-F238E27FC236}">
              <a16:creationId xmlns:a16="http://schemas.microsoft.com/office/drawing/2014/main" id="{00000000-0008-0000-0000-0000FF6C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904" name="Text Box 1928">
          <a:extLst>
            <a:ext uri="{FF2B5EF4-FFF2-40B4-BE49-F238E27FC236}">
              <a16:creationId xmlns:a16="http://schemas.microsoft.com/office/drawing/2014/main" id="{00000000-0008-0000-0000-000000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905" name="Text Box 1929">
          <a:extLst>
            <a:ext uri="{FF2B5EF4-FFF2-40B4-BE49-F238E27FC236}">
              <a16:creationId xmlns:a16="http://schemas.microsoft.com/office/drawing/2014/main" id="{00000000-0008-0000-0000-000001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906" name="Text Box 1930">
          <a:extLst>
            <a:ext uri="{FF2B5EF4-FFF2-40B4-BE49-F238E27FC236}">
              <a16:creationId xmlns:a16="http://schemas.microsoft.com/office/drawing/2014/main" id="{00000000-0008-0000-0000-000002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907" name="Text Box 1931">
          <a:extLst>
            <a:ext uri="{FF2B5EF4-FFF2-40B4-BE49-F238E27FC236}">
              <a16:creationId xmlns:a16="http://schemas.microsoft.com/office/drawing/2014/main" id="{00000000-0008-0000-0000-000003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908" name="Text Box 1932">
          <a:extLst>
            <a:ext uri="{FF2B5EF4-FFF2-40B4-BE49-F238E27FC236}">
              <a16:creationId xmlns:a16="http://schemas.microsoft.com/office/drawing/2014/main" id="{00000000-0008-0000-0000-000004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909" name="Text Box 1933">
          <a:extLst>
            <a:ext uri="{FF2B5EF4-FFF2-40B4-BE49-F238E27FC236}">
              <a16:creationId xmlns:a16="http://schemas.microsoft.com/office/drawing/2014/main" id="{00000000-0008-0000-0000-000005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910" name="Text Box 1934">
          <a:extLst>
            <a:ext uri="{FF2B5EF4-FFF2-40B4-BE49-F238E27FC236}">
              <a16:creationId xmlns:a16="http://schemas.microsoft.com/office/drawing/2014/main" id="{00000000-0008-0000-0000-000006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911" name="Text Box 1935">
          <a:extLst>
            <a:ext uri="{FF2B5EF4-FFF2-40B4-BE49-F238E27FC236}">
              <a16:creationId xmlns:a16="http://schemas.microsoft.com/office/drawing/2014/main" id="{00000000-0008-0000-0000-000007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912" name="Text Box 1936">
          <a:extLst>
            <a:ext uri="{FF2B5EF4-FFF2-40B4-BE49-F238E27FC236}">
              <a16:creationId xmlns:a16="http://schemas.microsoft.com/office/drawing/2014/main" id="{00000000-0008-0000-0000-000008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913" name="Text Box 1937">
          <a:extLst>
            <a:ext uri="{FF2B5EF4-FFF2-40B4-BE49-F238E27FC236}">
              <a16:creationId xmlns:a16="http://schemas.microsoft.com/office/drawing/2014/main" id="{00000000-0008-0000-0000-000009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914" name="Text Box 1938">
          <a:extLst>
            <a:ext uri="{FF2B5EF4-FFF2-40B4-BE49-F238E27FC236}">
              <a16:creationId xmlns:a16="http://schemas.microsoft.com/office/drawing/2014/main" id="{00000000-0008-0000-0000-00000A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915" name="Text Box 1939">
          <a:extLst>
            <a:ext uri="{FF2B5EF4-FFF2-40B4-BE49-F238E27FC236}">
              <a16:creationId xmlns:a16="http://schemas.microsoft.com/office/drawing/2014/main" id="{00000000-0008-0000-0000-00000B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916" name="Text Box 1940">
          <a:extLst>
            <a:ext uri="{FF2B5EF4-FFF2-40B4-BE49-F238E27FC236}">
              <a16:creationId xmlns:a16="http://schemas.microsoft.com/office/drawing/2014/main" id="{00000000-0008-0000-0000-00000C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917" name="Text Box 1941">
          <a:extLst>
            <a:ext uri="{FF2B5EF4-FFF2-40B4-BE49-F238E27FC236}">
              <a16:creationId xmlns:a16="http://schemas.microsoft.com/office/drawing/2014/main" id="{00000000-0008-0000-0000-00000D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918" name="Text Box 1942">
          <a:extLst>
            <a:ext uri="{FF2B5EF4-FFF2-40B4-BE49-F238E27FC236}">
              <a16:creationId xmlns:a16="http://schemas.microsoft.com/office/drawing/2014/main" id="{00000000-0008-0000-0000-00000E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919" name="Text Box 1943">
          <a:extLst>
            <a:ext uri="{FF2B5EF4-FFF2-40B4-BE49-F238E27FC236}">
              <a16:creationId xmlns:a16="http://schemas.microsoft.com/office/drawing/2014/main" id="{00000000-0008-0000-0000-00000F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920" name="Text Box 1944">
          <a:extLst>
            <a:ext uri="{FF2B5EF4-FFF2-40B4-BE49-F238E27FC236}">
              <a16:creationId xmlns:a16="http://schemas.microsoft.com/office/drawing/2014/main" id="{00000000-0008-0000-0000-000010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921" name="Text Box 1945">
          <a:extLst>
            <a:ext uri="{FF2B5EF4-FFF2-40B4-BE49-F238E27FC236}">
              <a16:creationId xmlns:a16="http://schemas.microsoft.com/office/drawing/2014/main" id="{00000000-0008-0000-0000-000011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922" name="Text Box 1946">
          <a:extLst>
            <a:ext uri="{FF2B5EF4-FFF2-40B4-BE49-F238E27FC236}">
              <a16:creationId xmlns:a16="http://schemas.microsoft.com/office/drawing/2014/main" id="{00000000-0008-0000-0000-000012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923" name="Text Box 1947">
          <a:extLst>
            <a:ext uri="{FF2B5EF4-FFF2-40B4-BE49-F238E27FC236}">
              <a16:creationId xmlns:a16="http://schemas.microsoft.com/office/drawing/2014/main" id="{00000000-0008-0000-0000-000013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924" name="Text Box 1948">
          <a:extLst>
            <a:ext uri="{FF2B5EF4-FFF2-40B4-BE49-F238E27FC236}">
              <a16:creationId xmlns:a16="http://schemas.microsoft.com/office/drawing/2014/main" id="{00000000-0008-0000-0000-000014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925" name="Text Box 1949">
          <a:extLst>
            <a:ext uri="{FF2B5EF4-FFF2-40B4-BE49-F238E27FC236}">
              <a16:creationId xmlns:a16="http://schemas.microsoft.com/office/drawing/2014/main" id="{00000000-0008-0000-0000-000015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926" name="Text Box 1950">
          <a:extLst>
            <a:ext uri="{FF2B5EF4-FFF2-40B4-BE49-F238E27FC236}">
              <a16:creationId xmlns:a16="http://schemas.microsoft.com/office/drawing/2014/main" id="{00000000-0008-0000-0000-000016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927" name="Text Box 1951">
          <a:extLst>
            <a:ext uri="{FF2B5EF4-FFF2-40B4-BE49-F238E27FC236}">
              <a16:creationId xmlns:a16="http://schemas.microsoft.com/office/drawing/2014/main" id="{00000000-0008-0000-0000-000017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928" name="Text Box 1952">
          <a:extLst>
            <a:ext uri="{FF2B5EF4-FFF2-40B4-BE49-F238E27FC236}">
              <a16:creationId xmlns:a16="http://schemas.microsoft.com/office/drawing/2014/main" id="{00000000-0008-0000-0000-000018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929" name="Text Box 1953">
          <a:extLst>
            <a:ext uri="{FF2B5EF4-FFF2-40B4-BE49-F238E27FC236}">
              <a16:creationId xmlns:a16="http://schemas.microsoft.com/office/drawing/2014/main" id="{00000000-0008-0000-0000-000019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930" name="Text Box 1954">
          <a:extLst>
            <a:ext uri="{FF2B5EF4-FFF2-40B4-BE49-F238E27FC236}">
              <a16:creationId xmlns:a16="http://schemas.microsoft.com/office/drawing/2014/main" id="{00000000-0008-0000-0000-00001A6D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931" name="Text Box 1955">
          <a:extLst>
            <a:ext uri="{FF2B5EF4-FFF2-40B4-BE49-F238E27FC236}">
              <a16:creationId xmlns:a16="http://schemas.microsoft.com/office/drawing/2014/main" id="{00000000-0008-0000-0000-00001B6D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932" name="Text Box 1956">
          <a:extLst>
            <a:ext uri="{FF2B5EF4-FFF2-40B4-BE49-F238E27FC236}">
              <a16:creationId xmlns:a16="http://schemas.microsoft.com/office/drawing/2014/main" id="{00000000-0008-0000-0000-00001C6D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933" name="Text Box 1957">
          <a:extLst>
            <a:ext uri="{FF2B5EF4-FFF2-40B4-BE49-F238E27FC236}">
              <a16:creationId xmlns:a16="http://schemas.microsoft.com/office/drawing/2014/main" id="{00000000-0008-0000-0000-00001D6D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934" name="Text Box 1958">
          <a:extLst>
            <a:ext uri="{FF2B5EF4-FFF2-40B4-BE49-F238E27FC236}">
              <a16:creationId xmlns:a16="http://schemas.microsoft.com/office/drawing/2014/main" id="{00000000-0008-0000-0000-00001E6D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935" name="Text Box 1959">
          <a:extLst>
            <a:ext uri="{FF2B5EF4-FFF2-40B4-BE49-F238E27FC236}">
              <a16:creationId xmlns:a16="http://schemas.microsoft.com/office/drawing/2014/main" id="{00000000-0008-0000-0000-00001F6D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936" name="Text Box 1960">
          <a:extLst>
            <a:ext uri="{FF2B5EF4-FFF2-40B4-BE49-F238E27FC236}">
              <a16:creationId xmlns:a16="http://schemas.microsoft.com/office/drawing/2014/main" id="{00000000-0008-0000-0000-0000206D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937" name="Text Box 1961">
          <a:extLst>
            <a:ext uri="{FF2B5EF4-FFF2-40B4-BE49-F238E27FC236}">
              <a16:creationId xmlns:a16="http://schemas.microsoft.com/office/drawing/2014/main" id="{00000000-0008-0000-0000-0000216D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938" name="Text Box 1962">
          <a:extLst>
            <a:ext uri="{FF2B5EF4-FFF2-40B4-BE49-F238E27FC236}">
              <a16:creationId xmlns:a16="http://schemas.microsoft.com/office/drawing/2014/main" id="{00000000-0008-0000-0000-0000226D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939" name="Text Box 1963">
          <a:extLst>
            <a:ext uri="{FF2B5EF4-FFF2-40B4-BE49-F238E27FC236}">
              <a16:creationId xmlns:a16="http://schemas.microsoft.com/office/drawing/2014/main" id="{00000000-0008-0000-0000-0000236D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940" name="Text Box 1964">
          <a:extLst>
            <a:ext uri="{FF2B5EF4-FFF2-40B4-BE49-F238E27FC236}">
              <a16:creationId xmlns:a16="http://schemas.microsoft.com/office/drawing/2014/main" id="{00000000-0008-0000-0000-0000246D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941" name="Text Box 1965">
          <a:extLst>
            <a:ext uri="{FF2B5EF4-FFF2-40B4-BE49-F238E27FC236}">
              <a16:creationId xmlns:a16="http://schemas.microsoft.com/office/drawing/2014/main" id="{00000000-0008-0000-0000-0000256D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942" name="Text Box 1966">
          <a:extLst>
            <a:ext uri="{FF2B5EF4-FFF2-40B4-BE49-F238E27FC236}">
              <a16:creationId xmlns:a16="http://schemas.microsoft.com/office/drawing/2014/main" id="{00000000-0008-0000-0000-0000266D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7943" name="Text Box 1967">
          <a:extLst>
            <a:ext uri="{FF2B5EF4-FFF2-40B4-BE49-F238E27FC236}">
              <a16:creationId xmlns:a16="http://schemas.microsoft.com/office/drawing/2014/main" id="{00000000-0008-0000-0000-0000276D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876300</xdr:colOff>
      <xdr:row>403</xdr:row>
      <xdr:rowOff>0</xdr:rowOff>
    </xdr:from>
    <xdr:to>
      <xdr:col>1</xdr:col>
      <xdr:colOff>952500</xdr:colOff>
      <xdr:row>403</xdr:row>
      <xdr:rowOff>165100</xdr:rowOff>
    </xdr:to>
    <xdr:sp macro="" textlink="">
      <xdr:nvSpPr>
        <xdr:cNvPr id="27944" name="Text Box 1968">
          <a:extLst>
            <a:ext uri="{FF2B5EF4-FFF2-40B4-BE49-F238E27FC236}">
              <a16:creationId xmlns:a16="http://schemas.microsoft.com/office/drawing/2014/main" id="{00000000-0008-0000-0000-0000286D0000}"/>
            </a:ext>
          </a:extLst>
        </xdr:cNvPr>
        <xdr:cNvSpPr txBox="1">
          <a:spLocks noChangeArrowheads="1"/>
        </xdr:cNvSpPr>
      </xdr:nvSpPr>
      <xdr:spPr bwMode="auto">
        <a:xfrm>
          <a:off x="1257300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876300</xdr:colOff>
      <xdr:row>403</xdr:row>
      <xdr:rowOff>0</xdr:rowOff>
    </xdr:from>
    <xdr:to>
      <xdr:col>1</xdr:col>
      <xdr:colOff>952500</xdr:colOff>
      <xdr:row>403</xdr:row>
      <xdr:rowOff>165100</xdr:rowOff>
    </xdr:to>
    <xdr:sp macro="" textlink="">
      <xdr:nvSpPr>
        <xdr:cNvPr id="27945" name="Text Box 1969">
          <a:extLst>
            <a:ext uri="{FF2B5EF4-FFF2-40B4-BE49-F238E27FC236}">
              <a16:creationId xmlns:a16="http://schemas.microsoft.com/office/drawing/2014/main" id="{00000000-0008-0000-0000-0000296D0000}"/>
            </a:ext>
          </a:extLst>
        </xdr:cNvPr>
        <xdr:cNvSpPr txBox="1">
          <a:spLocks noChangeArrowheads="1"/>
        </xdr:cNvSpPr>
      </xdr:nvSpPr>
      <xdr:spPr bwMode="auto">
        <a:xfrm>
          <a:off x="1257300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876300</xdr:colOff>
      <xdr:row>403</xdr:row>
      <xdr:rowOff>0</xdr:rowOff>
    </xdr:from>
    <xdr:to>
      <xdr:col>1</xdr:col>
      <xdr:colOff>952500</xdr:colOff>
      <xdr:row>403</xdr:row>
      <xdr:rowOff>165100</xdr:rowOff>
    </xdr:to>
    <xdr:sp macro="" textlink="">
      <xdr:nvSpPr>
        <xdr:cNvPr id="27946" name="Text Box 1970">
          <a:extLst>
            <a:ext uri="{FF2B5EF4-FFF2-40B4-BE49-F238E27FC236}">
              <a16:creationId xmlns:a16="http://schemas.microsoft.com/office/drawing/2014/main" id="{00000000-0008-0000-0000-00002A6D0000}"/>
            </a:ext>
          </a:extLst>
        </xdr:cNvPr>
        <xdr:cNvSpPr txBox="1">
          <a:spLocks noChangeArrowheads="1"/>
        </xdr:cNvSpPr>
      </xdr:nvSpPr>
      <xdr:spPr bwMode="auto">
        <a:xfrm>
          <a:off x="1257300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876300</xdr:colOff>
      <xdr:row>403</xdr:row>
      <xdr:rowOff>0</xdr:rowOff>
    </xdr:from>
    <xdr:to>
      <xdr:col>1</xdr:col>
      <xdr:colOff>952500</xdr:colOff>
      <xdr:row>403</xdr:row>
      <xdr:rowOff>165100</xdr:rowOff>
    </xdr:to>
    <xdr:sp macro="" textlink="">
      <xdr:nvSpPr>
        <xdr:cNvPr id="27947" name="Text Box 1971">
          <a:extLst>
            <a:ext uri="{FF2B5EF4-FFF2-40B4-BE49-F238E27FC236}">
              <a16:creationId xmlns:a16="http://schemas.microsoft.com/office/drawing/2014/main" id="{00000000-0008-0000-0000-00002B6D0000}"/>
            </a:ext>
          </a:extLst>
        </xdr:cNvPr>
        <xdr:cNvSpPr txBox="1">
          <a:spLocks noChangeArrowheads="1"/>
        </xdr:cNvSpPr>
      </xdr:nvSpPr>
      <xdr:spPr bwMode="auto">
        <a:xfrm>
          <a:off x="1257300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876300</xdr:colOff>
      <xdr:row>403</xdr:row>
      <xdr:rowOff>0</xdr:rowOff>
    </xdr:from>
    <xdr:to>
      <xdr:col>1</xdr:col>
      <xdr:colOff>952500</xdr:colOff>
      <xdr:row>410</xdr:row>
      <xdr:rowOff>21811</xdr:rowOff>
    </xdr:to>
    <xdr:sp macro="" textlink="">
      <xdr:nvSpPr>
        <xdr:cNvPr id="27948" name="Text Box 1">
          <a:extLst>
            <a:ext uri="{FF2B5EF4-FFF2-40B4-BE49-F238E27FC236}">
              <a16:creationId xmlns:a16="http://schemas.microsoft.com/office/drawing/2014/main" id="{00000000-0008-0000-0000-00002C6D0000}"/>
            </a:ext>
          </a:extLst>
        </xdr:cNvPr>
        <xdr:cNvSpPr txBox="1">
          <a:spLocks noChangeArrowheads="1"/>
        </xdr:cNvSpPr>
      </xdr:nvSpPr>
      <xdr:spPr bwMode="auto">
        <a:xfrm>
          <a:off x="1257300" y="70618350"/>
          <a:ext cx="762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876300</xdr:colOff>
      <xdr:row>403</xdr:row>
      <xdr:rowOff>0</xdr:rowOff>
    </xdr:from>
    <xdr:to>
      <xdr:col>1</xdr:col>
      <xdr:colOff>952500</xdr:colOff>
      <xdr:row>410</xdr:row>
      <xdr:rowOff>21811</xdr:rowOff>
    </xdr:to>
    <xdr:sp macro="" textlink="">
      <xdr:nvSpPr>
        <xdr:cNvPr id="27949" name="Text Box 2">
          <a:extLst>
            <a:ext uri="{FF2B5EF4-FFF2-40B4-BE49-F238E27FC236}">
              <a16:creationId xmlns:a16="http://schemas.microsoft.com/office/drawing/2014/main" id="{00000000-0008-0000-0000-00002D6D0000}"/>
            </a:ext>
          </a:extLst>
        </xdr:cNvPr>
        <xdr:cNvSpPr txBox="1">
          <a:spLocks noChangeArrowheads="1"/>
        </xdr:cNvSpPr>
      </xdr:nvSpPr>
      <xdr:spPr bwMode="auto">
        <a:xfrm>
          <a:off x="1257300" y="70618350"/>
          <a:ext cx="762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876300</xdr:colOff>
      <xdr:row>403</xdr:row>
      <xdr:rowOff>0</xdr:rowOff>
    </xdr:from>
    <xdr:to>
      <xdr:col>1</xdr:col>
      <xdr:colOff>952500</xdr:colOff>
      <xdr:row>410</xdr:row>
      <xdr:rowOff>21811</xdr:rowOff>
    </xdr:to>
    <xdr:sp macro="" textlink="">
      <xdr:nvSpPr>
        <xdr:cNvPr id="27950" name="Text Box 3">
          <a:extLst>
            <a:ext uri="{FF2B5EF4-FFF2-40B4-BE49-F238E27FC236}">
              <a16:creationId xmlns:a16="http://schemas.microsoft.com/office/drawing/2014/main" id="{00000000-0008-0000-0000-00002E6D0000}"/>
            </a:ext>
          </a:extLst>
        </xdr:cNvPr>
        <xdr:cNvSpPr txBox="1">
          <a:spLocks noChangeArrowheads="1"/>
        </xdr:cNvSpPr>
      </xdr:nvSpPr>
      <xdr:spPr bwMode="auto">
        <a:xfrm>
          <a:off x="1257300" y="70618350"/>
          <a:ext cx="762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876300</xdr:colOff>
      <xdr:row>403</xdr:row>
      <xdr:rowOff>0</xdr:rowOff>
    </xdr:from>
    <xdr:to>
      <xdr:col>1</xdr:col>
      <xdr:colOff>952500</xdr:colOff>
      <xdr:row>410</xdr:row>
      <xdr:rowOff>21811</xdr:rowOff>
    </xdr:to>
    <xdr:sp macro="" textlink="">
      <xdr:nvSpPr>
        <xdr:cNvPr id="27951" name="Text Box 4">
          <a:extLst>
            <a:ext uri="{FF2B5EF4-FFF2-40B4-BE49-F238E27FC236}">
              <a16:creationId xmlns:a16="http://schemas.microsoft.com/office/drawing/2014/main" id="{00000000-0008-0000-0000-00002F6D0000}"/>
            </a:ext>
          </a:extLst>
        </xdr:cNvPr>
        <xdr:cNvSpPr txBox="1">
          <a:spLocks noChangeArrowheads="1"/>
        </xdr:cNvSpPr>
      </xdr:nvSpPr>
      <xdr:spPr bwMode="auto">
        <a:xfrm>
          <a:off x="1257300" y="70618350"/>
          <a:ext cx="762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952" name="Text Box 1976">
          <a:extLst>
            <a:ext uri="{FF2B5EF4-FFF2-40B4-BE49-F238E27FC236}">
              <a16:creationId xmlns:a16="http://schemas.microsoft.com/office/drawing/2014/main" id="{00000000-0008-0000-0000-000030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953" name="Text Box 1977">
          <a:extLst>
            <a:ext uri="{FF2B5EF4-FFF2-40B4-BE49-F238E27FC236}">
              <a16:creationId xmlns:a16="http://schemas.microsoft.com/office/drawing/2014/main" id="{00000000-0008-0000-0000-000031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954" name="Text Box 1978">
          <a:extLst>
            <a:ext uri="{FF2B5EF4-FFF2-40B4-BE49-F238E27FC236}">
              <a16:creationId xmlns:a16="http://schemas.microsoft.com/office/drawing/2014/main" id="{00000000-0008-0000-0000-000032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955" name="Text Box 1979">
          <a:extLst>
            <a:ext uri="{FF2B5EF4-FFF2-40B4-BE49-F238E27FC236}">
              <a16:creationId xmlns:a16="http://schemas.microsoft.com/office/drawing/2014/main" id="{00000000-0008-0000-0000-000033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956" name="Text Box 1980">
          <a:extLst>
            <a:ext uri="{FF2B5EF4-FFF2-40B4-BE49-F238E27FC236}">
              <a16:creationId xmlns:a16="http://schemas.microsoft.com/office/drawing/2014/main" id="{00000000-0008-0000-0000-000034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957" name="Text Box 1981">
          <a:extLst>
            <a:ext uri="{FF2B5EF4-FFF2-40B4-BE49-F238E27FC236}">
              <a16:creationId xmlns:a16="http://schemas.microsoft.com/office/drawing/2014/main" id="{00000000-0008-0000-0000-000035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958" name="Text Box 1982">
          <a:extLst>
            <a:ext uri="{FF2B5EF4-FFF2-40B4-BE49-F238E27FC236}">
              <a16:creationId xmlns:a16="http://schemas.microsoft.com/office/drawing/2014/main" id="{00000000-0008-0000-0000-000036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959" name="Text Box 1983">
          <a:extLst>
            <a:ext uri="{FF2B5EF4-FFF2-40B4-BE49-F238E27FC236}">
              <a16:creationId xmlns:a16="http://schemas.microsoft.com/office/drawing/2014/main" id="{00000000-0008-0000-0000-000037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960" name="Text Box 1984">
          <a:extLst>
            <a:ext uri="{FF2B5EF4-FFF2-40B4-BE49-F238E27FC236}">
              <a16:creationId xmlns:a16="http://schemas.microsoft.com/office/drawing/2014/main" id="{00000000-0008-0000-0000-000038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961" name="Text Box 1985">
          <a:extLst>
            <a:ext uri="{FF2B5EF4-FFF2-40B4-BE49-F238E27FC236}">
              <a16:creationId xmlns:a16="http://schemas.microsoft.com/office/drawing/2014/main" id="{00000000-0008-0000-0000-000039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962" name="Text Box 1986">
          <a:extLst>
            <a:ext uri="{FF2B5EF4-FFF2-40B4-BE49-F238E27FC236}">
              <a16:creationId xmlns:a16="http://schemas.microsoft.com/office/drawing/2014/main" id="{00000000-0008-0000-0000-00003A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963" name="Text Box 1987">
          <a:extLst>
            <a:ext uri="{FF2B5EF4-FFF2-40B4-BE49-F238E27FC236}">
              <a16:creationId xmlns:a16="http://schemas.microsoft.com/office/drawing/2014/main" id="{00000000-0008-0000-0000-00003B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964" name="Text Box 1988">
          <a:extLst>
            <a:ext uri="{FF2B5EF4-FFF2-40B4-BE49-F238E27FC236}">
              <a16:creationId xmlns:a16="http://schemas.microsoft.com/office/drawing/2014/main" id="{00000000-0008-0000-0000-00003C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965" name="Text Box 1989">
          <a:extLst>
            <a:ext uri="{FF2B5EF4-FFF2-40B4-BE49-F238E27FC236}">
              <a16:creationId xmlns:a16="http://schemas.microsoft.com/office/drawing/2014/main" id="{00000000-0008-0000-0000-00003D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966" name="Text Box 1990">
          <a:extLst>
            <a:ext uri="{FF2B5EF4-FFF2-40B4-BE49-F238E27FC236}">
              <a16:creationId xmlns:a16="http://schemas.microsoft.com/office/drawing/2014/main" id="{00000000-0008-0000-0000-00003E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967" name="Text Box 1991">
          <a:extLst>
            <a:ext uri="{FF2B5EF4-FFF2-40B4-BE49-F238E27FC236}">
              <a16:creationId xmlns:a16="http://schemas.microsoft.com/office/drawing/2014/main" id="{00000000-0008-0000-0000-00003F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968" name="Text Box 1992">
          <a:extLst>
            <a:ext uri="{FF2B5EF4-FFF2-40B4-BE49-F238E27FC236}">
              <a16:creationId xmlns:a16="http://schemas.microsoft.com/office/drawing/2014/main" id="{00000000-0008-0000-0000-000040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969" name="Text Box 1993">
          <a:extLst>
            <a:ext uri="{FF2B5EF4-FFF2-40B4-BE49-F238E27FC236}">
              <a16:creationId xmlns:a16="http://schemas.microsoft.com/office/drawing/2014/main" id="{00000000-0008-0000-0000-000041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970" name="Text Box 1994">
          <a:extLst>
            <a:ext uri="{FF2B5EF4-FFF2-40B4-BE49-F238E27FC236}">
              <a16:creationId xmlns:a16="http://schemas.microsoft.com/office/drawing/2014/main" id="{00000000-0008-0000-0000-000042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971" name="Text Box 1995">
          <a:extLst>
            <a:ext uri="{FF2B5EF4-FFF2-40B4-BE49-F238E27FC236}">
              <a16:creationId xmlns:a16="http://schemas.microsoft.com/office/drawing/2014/main" id="{00000000-0008-0000-0000-000043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972" name="Text Box 1996">
          <a:extLst>
            <a:ext uri="{FF2B5EF4-FFF2-40B4-BE49-F238E27FC236}">
              <a16:creationId xmlns:a16="http://schemas.microsoft.com/office/drawing/2014/main" id="{00000000-0008-0000-0000-000044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973" name="Text Box 1997">
          <a:extLst>
            <a:ext uri="{FF2B5EF4-FFF2-40B4-BE49-F238E27FC236}">
              <a16:creationId xmlns:a16="http://schemas.microsoft.com/office/drawing/2014/main" id="{00000000-0008-0000-0000-000045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974" name="Text Box 1998">
          <a:extLst>
            <a:ext uri="{FF2B5EF4-FFF2-40B4-BE49-F238E27FC236}">
              <a16:creationId xmlns:a16="http://schemas.microsoft.com/office/drawing/2014/main" id="{00000000-0008-0000-0000-000046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975" name="Text Box 1999">
          <a:extLst>
            <a:ext uri="{FF2B5EF4-FFF2-40B4-BE49-F238E27FC236}">
              <a16:creationId xmlns:a16="http://schemas.microsoft.com/office/drawing/2014/main" id="{00000000-0008-0000-0000-000047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976" name="Text Box 2000">
          <a:extLst>
            <a:ext uri="{FF2B5EF4-FFF2-40B4-BE49-F238E27FC236}">
              <a16:creationId xmlns:a16="http://schemas.microsoft.com/office/drawing/2014/main" id="{00000000-0008-0000-0000-000048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977" name="Text Box 2001">
          <a:extLst>
            <a:ext uri="{FF2B5EF4-FFF2-40B4-BE49-F238E27FC236}">
              <a16:creationId xmlns:a16="http://schemas.microsoft.com/office/drawing/2014/main" id="{00000000-0008-0000-0000-000049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978" name="Text Box 2002">
          <a:extLst>
            <a:ext uri="{FF2B5EF4-FFF2-40B4-BE49-F238E27FC236}">
              <a16:creationId xmlns:a16="http://schemas.microsoft.com/office/drawing/2014/main" id="{00000000-0008-0000-0000-00004A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979" name="Text Box 2003">
          <a:extLst>
            <a:ext uri="{FF2B5EF4-FFF2-40B4-BE49-F238E27FC236}">
              <a16:creationId xmlns:a16="http://schemas.microsoft.com/office/drawing/2014/main" id="{00000000-0008-0000-0000-00004B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980" name="Text Box 2004">
          <a:extLst>
            <a:ext uri="{FF2B5EF4-FFF2-40B4-BE49-F238E27FC236}">
              <a16:creationId xmlns:a16="http://schemas.microsoft.com/office/drawing/2014/main" id="{00000000-0008-0000-0000-00004C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981" name="Text Box 2005">
          <a:extLst>
            <a:ext uri="{FF2B5EF4-FFF2-40B4-BE49-F238E27FC236}">
              <a16:creationId xmlns:a16="http://schemas.microsoft.com/office/drawing/2014/main" id="{00000000-0008-0000-0000-00004D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982" name="Text Box 2006">
          <a:extLst>
            <a:ext uri="{FF2B5EF4-FFF2-40B4-BE49-F238E27FC236}">
              <a16:creationId xmlns:a16="http://schemas.microsoft.com/office/drawing/2014/main" id="{00000000-0008-0000-0000-00004E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983" name="Text Box 2007">
          <a:extLst>
            <a:ext uri="{FF2B5EF4-FFF2-40B4-BE49-F238E27FC236}">
              <a16:creationId xmlns:a16="http://schemas.microsoft.com/office/drawing/2014/main" id="{00000000-0008-0000-0000-00004F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984" name="Text Box 2008">
          <a:extLst>
            <a:ext uri="{FF2B5EF4-FFF2-40B4-BE49-F238E27FC236}">
              <a16:creationId xmlns:a16="http://schemas.microsoft.com/office/drawing/2014/main" id="{00000000-0008-0000-0000-000050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985" name="Text Box 2009">
          <a:extLst>
            <a:ext uri="{FF2B5EF4-FFF2-40B4-BE49-F238E27FC236}">
              <a16:creationId xmlns:a16="http://schemas.microsoft.com/office/drawing/2014/main" id="{00000000-0008-0000-0000-000051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986" name="Text Box 2010">
          <a:extLst>
            <a:ext uri="{FF2B5EF4-FFF2-40B4-BE49-F238E27FC236}">
              <a16:creationId xmlns:a16="http://schemas.microsoft.com/office/drawing/2014/main" id="{00000000-0008-0000-0000-000052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987" name="Text Box 2011">
          <a:extLst>
            <a:ext uri="{FF2B5EF4-FFF2-40B4-BE49-F238E27FC236}">
              <a16:creationId xmlns:a16="http://schemas.microsoft.com/office/drawing/2014/main" id="{00000000-0008-0000-0000-000053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988" name="Text Box 2012">
          <a:extLst>
            <a:ext uri="{FF2B5EF4-FFF2-40B4-BE49-F238E27FC236}">
              <a16:creationId xmlns:a16="http://schemas.microsoft.com/office/drawing/2014/main" id="{00000000-0008-0000-0000-000054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989" name="Text Box 2013">
          <a:extLst>
            <a:ext uri="{FF2B5EF4-FFF2-40B4-BE49-F238E27FC236}">
              <a16:creationId xmlns:a16="http://schemas.microsoft.com/office/drawing/2014/main" id="{00000000-0008-0000-0000-000055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990" name="Text Box 2014">
          <a:extLst>
            <a:ext uri="{FF2B5EF4-FFF2-40B4-BE49-F238E27FC236}">
              <a16:creationId xmlns:a16="http://schemas.microsoft.com/office/drawing/2014/main" id="{00000000-0008-0000-0000-000056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991" name="Text Box 2015">
          <a:extLst>
            <a:ext uri="{FF2B5EF4-FFF2-40B4-BE49-F238E27FC236}">
              <a16:creationId xmlns:a16="http://schemas.microsoft.com/office/drawing/2014/main" id="{00000000-0008-0000-0000-000057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992" name="Text Box 2016">
          <a:extLst>
            <a:ext uri="{FF2B5EF4-FFF2-40B4-BE49-F238E27FC236}">
              <a16:creationId xmlns:a16="http://schemas.microsoft.com/office/drawing/2014/main" id="{00000000-0008-0000-0000-000058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993" name="Text Box 2017">
          <a:extLst>
            <a:ext uri="{FF2B5EF4-FFF2-40B4-BE49-F238E27FC236}">
              <a16:creationId xmlns:a16="http://schemas.microsoft.com/office/drawing/2014/main" id="{00000000-0008-0000-0000-000059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994" name="Text Box 2018">
          <a:extLst>
            <a:ext uri="{FF2B5EF4-FFF2-40B4-BE49-F238E27FC236}">
              <a16:creationId xmlns:a16="http://schemas.microsoft.com/office/drawing/2014/main" id="{00000000-0008-0000-0000-00005A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995" name="Text Box 2019">
          <a:extLst>
            <a:ext uri="{FF2B5EF4-FFF2-40B4-BE49-F238E27FC236}">
              <a16:creationId xmlns:a16="http://schemas.microsoft.com/office/drawing/2014/main" id="{00000000-0008-0000-0000-00005B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996" name="Text Box 2020">
          <a:extLst>
            <a:ext uri="{FF2B5EF4-FFF2-40B4-BE49-F238E27FC236}">
              <a16:creationId xmlns:a16="http://schemas.microsoft.com/office/drawing/2014/main" id="{00000000-0008-0000-0000-00005C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997" name="Text Box 2021">
          <a:extLst>
            <a:ext uri="{FF2B5EF4-FFF2-40B4-BE49-F238E27FC236}">
              <a16:creationId xmlns:a16="http://schemas.microsoft.com/office/drawing/2014/main" id="{00000000-0008-0000-0000-00005D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998" name="Text Box 2022">
          <a:extLst>
            <a:ext uri="{FF2B5EF4-FFF2-40B4-BE49-F238E27FC236}">
              <a16:creationId xmlns:a16="http://schemas.microsoft.com/office/drawing/2014/main" id="{00000000-0008-0000-0000-00005E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7999" name="Text Box 2023">
          <a:extLst>
            <a:ext uri="{FF2B5EF4-FFF2-40B4-BE49-F238E27FC236}">
              <a16:creationId xmlns:a16="http://schemas.microsoft.com/office/drawing/2014/main" id="{00000000-0008-0000-0000-00005F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000" name="Text Box 2024">
          <a:extLst>
            <a:ext uri="{FF2B5EF4-FFF2-40B4-BE49-F238E27FC236}">
              <a16:creationId xmlns:a16="http://schemas.microsoft.com/office/drawing/2014/main" id="{00000000-0008-0000-0000-000060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001" name="Text Box 2025">
          <a:extLst>
            <a:ext uri="{FF2B5EF4-FFF2-40B4-BE49-F238E27FC236}">
              <a16:creationId xmlns:a16="http://schemas.microsoft.com/office/drawing/2014/main" id="{00000000-0008-0000-0000-000061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002" name="Text Box 2026">
          <a:extLst>
            <a:ext uri="{FF2B5EF4-FFF2-40B4-BE49-F238E27FC236}">
              <a16:creationId xmlns:a16="http://schemas.microsoft.com/office/drawing/2014/main" id="{00000000-0008-0000-0000-000062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003" name="Text Box 2027">
          <a:extLst>
            <a:ext uri="{FF2B5EF4-FFF2-40B4-BE49-F238E27FC236}">
              <a16:creationId xmlns:a16="http://schemas.microsoft.com/office/drawing/2014/main" id="{00000000-0008-0000-0000-000063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004" name="Text Box 2028">
          <a:extLst>
            <a:ext uri="{FF2B5EF4-FFF2-40B4-BE49-F238E27FC236}">
              <a16:creationId xmlns:a16="http://schemas.microsoft.com/office/drawing/2014/main" id="{00000000-0008-0000-0000-000064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8005" name="Text Box 2029">
          <a:extLst>
            <a:ext uri="{FF2B5EF4-FFF2-40B4-BE49-F238E27FC236}">
              <a16:creationId xmlns:a16="http://schemas.microsoft.com/office/drawing/2014/main" id="{00000000-0008-0000-0000-0000656D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8006" name="Text Box 2030">
          <a:extLst>
            <a:ext uri="{FF2B5EF4-FFF2-40B4-BE49-F238E27FC236}">
              <a16:creationId xmlns:a16="http://schemas.microsoft.com/office/drawing/2014/main" id="{00000000-0008-0000-0000-0000666D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8007" name="Text Box 2031">
          <a:extLst>
            <a:ext uri="{FF2B5EF4-FFF2-40B4-BE49-F238E27FC236}">
              <a16:creationId xmlns:a16="http://schemas.microsoft.com/office/drawing/2014/main" id="{00000000-0008-0000-0000-0000676D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8008" name="Text Box 2032">
          <a:extLst>
            <a:ext uri="{FF2B5EF4-FFF2-40B4-BE49-F238E27FC236}">
              <a16:creationId xmlns:a16="http://schemas.microsoft.com/office/drawing/2014/main" id="{00000000-0008-0000-0000-0000686D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8009" name="Text Box 2033">
          <a:extLst>
            <a:ext uri="{FF2B5EF4-FFF2-40B4-BE49-F238E27FC236}">
              <a16:creationId xmlns:a16="http://schemas.microsoft.com/office/drawing/2014/main" id="{00000000-0008-0000-0000-0000696D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8010" name="Text Box 2034">
          <a:extLst>
            <a:ext uri="{FF2B5EF4-FFF2-40B4-BE49-F238E27FC236}">
              <a16:creationId xmlns:a16="http://schemas.microsoft.com/office/drawing/2014/main" id="{00000000-0008-0000-0000-00006A6D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8011" name="Text Box 2035">
          <a:extLst>
            <a:ext uri="{FF2B5EF4-FFF2-40B4-BE49-F238E27FC236}">
              <a16:creationId xmlns:a16="http://schemas.microsoft.com/office/drawing/2014/main" id="{00000000-0008-0000-0000-00006B6D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8012" name="Text Box 2036">
          <a:extLst>
            <a:ext uri="{FF2B5EF4-FFF2-40B4-BE49-F238E27FC236}">
              <a16:creationId xmlns:a16="http://schemas.microsoft.com/office/drawing/2014/main" id="{00000000-0008-0000-0000-00006C6D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8013" name="Text Box 2037">
          <a:extLst>
            <a:ext uri="{FF2B5EF4-FFF2-40B4-BE49-F238E27FC236}">
              <a16:creationId xmlns:a16="http://schemas.microsoft.com/office/drawing/2014/main" id="{00000000-0008-0000-0000-00006D6D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8014" name="Text Box 2038">
          <a:extLst>
            <a:ext uri="{FF2B5EF4-FFF2-40B4-BE49-F238E27FC236}">
              <a16:creationId xmlns:a16="http://schemas.microsoft.com/office/drawing/2014/main" id="{00000000-0008-0000-0000-00006E6D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8015" name="Text Box 2039">
          <a:extLst>
            <a:ext uri="{FF2B5EF4-FFF2-40B4-BE49-F238E27FC236}">
              <a16:creationId xmlns:a16="http://schemas.microsoft.com/office/drawing/2014/main" id="{00000000-0008-0000-0000-00006F6D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8016" name="Text Box 2040">
          <a:extLst>
            <a:ext uri="{FF2B5EF4-FFF2-40B4-BE49-F238E27FC236}">
              <a16:creationId xmlns:a16="http://schemas.microsoft.com/office/drawing/2014/main" id="{00000000-0008-0000-0000-0000706D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8017" name="Text Box 2041">
          <a:extLst>
            <a:ext uri="{FF2B5EF4-FFF2-40B4-BE49-F238E27FC236}">
              <a16:creationId xmlns:a16="http://schemas.microsoft.com/office/drawing/2014/main" id="{00000000-0008-0000-0000-0000716D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8018" name="Text Box 2042">
          <a:extLst>
            <a:ext uri="{FF2B5EF4-FFF2-40B4-BE49-F238E27FC236}">
              <a16:creationId xmlns:a16="http://schemas.microsoft.com/office/drawing/2014/main" id="{00000000-0008-0000-0000-0000726D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876300</xdr:colOff>
      <xdr:row>403</xdr:row>
      <xdr:rowOff>0</xdr:rowOff>
    </xdr:from>
    <xdr:to>
      <xdr:col>1</xdr:col>
      <xdr:colOff>952500</xdr:colOff>
      <xdr:row>403</xdr:row>
      <xdr:rowOff>165100</xdr:rowOff>
    </xdr:to>
    <xdr:sp macro="" textlink="">
      <xdr:nvSpPr>
        <xdr:cNvPr id="28019" name="Text Box 2043">
          <a:extLst>
            <a:ext uri="{FF2B5EF4-FFF2-40B4-BE49-F238E27FC236}">
              <a16:creationId xmlns:a16="http://schemas.microsoft.com/office/drawing/2014/main" id="{00000000-0008-0000-0000-0000736D0000}"/>
            </a:ext>
          </a:extLst>
        </xdr:cNvPr>
        <xdr:cNvSpPr txBox="1">
          <a:spLocks noChangeArrowheads="1"/>
        </xdr:cNvSpPr>
      </xdr:nvSpPr>
      <xdr:spPr bwMode="auto">
        <a:xfrm>
          <a:off x="1257300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876300</xdr:colOff>
      <xdr:row>403</xdr:row>
      <xdr:rowOff>0</xdr:rowOff>
    </xdr:from>
    <xdr:to>
      <xdr:col>1</xdr:col>
      <xdr:colOff>952500</xdr:colOff>
      <xdr:row>403</xdr:row>
      <xdr:rowOff>165100</xdr:rowOff>
    </xdr:to>
    <xdr:sp macro="" textlink="">
      <xdr:nvSpPr>
        <xdr:cNvPr id="28020" name="Text Box 2044">
          <a:extLst>
            <a:ext uri="{FF2B5EF4-FFF2-40B4-BE49-F238E27FC236}">
              <a16:creationId xmlns:a16="http://schemas.microsoft.com/office/drawing/2014/main" id="{00000000-0008-0000-0000-0000746D0000}"/>
            </a:ext>
          </a:extLst>
        </xdr:cNvPr>
        <xdr:cNvSpPr txBox="1">
          <a:spLocks noChangeArrowheads="1"/>
        </xdr:cNvSpPr>
      </xdr:nvSpPr>
      <xdr:spPr bwMode="auto">
        <a:xfrm>
          <a:off x="1257300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876300</xdr:colOff>
      <xdr:row>403</xdr:row>
      <xdr:rowOff>0</xdr:rowOff>
    </xdr:from>
    <xdr:to>
      <xdr:col>1</xdr:col>
      <xdr:colOff>952500</xdr:colOff>
      <xdr:row>403</xdr:row>
      <xdr:rowOff>165100</xdr:rowOff>
    </xdr:to>
    <xdr:sp macro="" textlink="">
      <xdr:nvSpPr>
        <xdr:cNvPr id="28021" name="Text Box 2045">
          <a:extLst>
            <a:ext uri="{FF2B5EF4-FFF2-40B4-BE49-F238E27FC236}">
              <a16:creationId xmlns:a16="http://schemas.microsoft.com/office/drawing/2014/main" id="{00000000-0008-0000-0000-0000756D0000}"/>
            </a:ext>
          </a:extLst>
        </xdr:cNvPr>
        <xdr:cNvSpPr txBox="1">
          <a:spLocks noChangeArrowheads="1"/>
        </xdr:cNvSpPr>
      </xdr:nvSpPr>
      <xdr:spPr bwMode="auto">
        <a:xfrm>
          <a:off x="1257300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876300</xdr:colOff>
      <xdr:row>403</xdr:row>
      <xdr:rowOff>0</xdr:rowOff>
    </xdr:from>
    <xdr:to>
      <xdr:col>1</xdr:col>
      <xdr:colOff>952500</xdr:colOff>
      <xdr:row>403</xdr:row>
      <xdr:rowOff>165100</xdr:rowOff>
    </xdr:to>
    <xdr:sp macro="" textlink="">
      <xdr:nvSpPr>
        <xdr:cNvPr id="28022" name="Text Box 2046">
          <a:extLst>
            <a:ext uri="{FF2B5EF4-FFF2-40B4-BE49-F238E27FC236}">
              <a16:creationId xmlns:a16="http://schemas.microsoft.com/office/drawing/2014/main" id="{00000000-0008-0000-0000-0000766D0000}"/>
            </a:ext>
          </a:extLst>
        </xdr:cNvPr>
        <xdr:cNvSpPr txBox="1">
          <a:spLocks noChangeArrowheads="1"/>
        </xdr:cNvSpPr>
      </xdr:nvSpPr>
      <xdr:spPr bwMode="auto">
        <a:xfrm>
          <a:off x="1257300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876300</xdr:colOff>
      <xdr:row>403</xdr:row>
      <xdr:rowOff>0</xdr:rowOff>
    </xdr:from>
    <xdr:to>
      <xdr:col>1</xdr:col>
      <xdr:colOff>952500</xdr:colOff>
      <xdr:row>410</xdr:row>
      <xdr:rowOff>21811</xdr:rowOff>
    </xdr:to>
    <xdr:sp macro="" textlink="">
      <xdr:nvSpPr>
        <xdr:cNvPr id="28023" name="Text Box 1">
          <a:extLst>
            <a:ext uri="{FF2B5EF4-FFF2-40B4-BE49-F238E27FC236}">
              <a16:creationId xmlns:a16="http://schemas.microsoft.com/office/drawing/2014/main" id="{00000000-0008-0000-0000-0000776D0000}"/>
            </a:ext>
          </a:extLst>
        </xdr:cNvPr>
        <xdr:cNvSpPr txBox="1">
          <a:spLocks noChangeArrowheads="1"/>
        </xdr:cNvSpPr>
      </xdr:nvSpPr>
      <xdr:spPr bwMode="auto">
        <a:xfrm>
          <a:off x="1257300" y="70618350"/>
          <a:ext cx="762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876300</xdr:colOff>
      <xdr:row>403</xdr:row>
      <xdr:rowOff>0</xdr:rowOff>
    </xdr:from>
    <xdr:to>
      <xdr:col>1</xdr:col>
      <xdr:colOff>952500</xdr:colOff>
      <xdr:row>410</xdr:row>
      <xdr:rowOff>21811</xdr:rowOff>
    </xdr:to>
    <xdr:sp macro="" textlink="">
      <xdr:nvSpPr>
        <xdr:cNvPr id="28024" name="Text Box 2">
          <a:extLst>
            <a:ext uri="{FF2B5EF4-FFF2-40B4-BE49-F238E27FC236}">
              <a16:creationId xmlns:a16="http://schemas.microsoft.com/office/drawing/2014/main" id="{00000000-0008-0000-0000-0000786D0000}"/>
            </a:ext>
          </a:extLst>
        </xdr:cNvPr>
        <xdr:cNvSpPr txBox="1">
          <a:spLocks noChangeArrowheads="1"/>
        </xdr:cNvSpPr>
      </xdr:nvSpPr>
      <xdr:spPr bwMode="auto">
        <a:xfrm>
          <a:off x="1257300" y="70618350"/>
          <a:ext cx="762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876300</xdr:colOff>
      <xdr:row>403</xdr:row>
      <xdr:rowOff>0</xdr:rowOff>
    </xdr:from>
    <xdr:to>
      <xdr:col>1</xdr:col>
      <xdr:colOff>952500</xdr:colOff>
      <xdr:row>410</xdr:row>
      <xdr:rowOff>21811</xdr:rowOff>
    </xdr:to>
    <xdr:sp macro="" textlink="">
      <xdr:nvSpPr>
        <xdr:cNvPr id="28025" name="Text Box 3">
          <a:extLst>
            <a:ext uri="{FF2B5EF4-FFF2-40B4-BE49-F238E27FC236}">
              <a16:creationId xmlns:a16="http://schemas.microsoft.com/office/drawing/2014/main" id="{00000000-0008-0000-0000-0000796D0000}"/>
            </a:ext>
          </a:extLst>
        </xdr:cNvPr>
        <xdr:cNvSpPr txBox="1">
          <a:spLocks noChangeArrowheads="1"/>
        </xdr:cNvSpPr>
      </xdr:nvSpPr>
      <xdr:spPr bwMode="auto">
        <a:xfrm>
          <a:off x="1257300" y="70618350"/>
          <a:ext cx="762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876300</xdr:colOff>
      <xdr:row>403</xdr:row>
      <xdr:rowOff>0</xdr:rowOff>
    </xdr:from>
    <xdr:to>
      <xdr:col>1</xdr:col>
      <xdr:colOff>952500</xdr:colOff>
      <xdr:row>410</xdr:row>
      <xdr:rowOff>21811</xdr:rowOff>
    </xdr:to>
    <xdr:sp macro="" textlink="">
      <xdr:nvSpPr>
        <xdr:cNvPr id="28026" name="Text Box 4">
          <a:extLst>
            <a:ext uri="{FF2B5EF4-FFF2-40B4-BE49-F238E27FC236}">
              <a16:creationId xmlns:a16="http://schemas.microsoft.com/office/drawing/2014/main" id="{00000000-0008-0000-0000-00007A6D0000}"/>
            </a:ext>
          </a:extLst>
        </xdr:cNvPr>
        <xdr:cNvSpPr txBox="1">
          <a:spLocks noChangeArrowheads="1"/>
        </xdr:cNvSpPr>
      </xdr:nvSpPr>
      <xdr:spPr bwMode="auto">
        <a:xfrm>
          <a:off x="1257300" y="70618350"/>
          <a:ext cx="762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027" name="Text Box 2051">
          <a:extLst>
            <a:ext uri="{FF2B5EF4-FFF2-40B4-BE49-F238E27FC236}">
              <a16:creationId xmlns:a16="http://schemas.microsoft.com/office/drawing/2014/main" id="{00000000-0008-0000-0000-00007B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028" name="Text Box 2052">
          <a:extLst>
            <a:ext uri="{FF2B5EF4-FFF2-40B4-BE49-F238E27FC236}">
              <a16:creationId xmlns:a16="http://schemas.microsoft.com/office/drawing/2014/main" id="{00000000-0008-0000-0000-00007C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029" name="Text Box 2053">
          <a:extLst>
            <a:ext uri="{FF2B5EF4-FFF2-40B4-BE49-F238E27FC236}">
              <a16:creationId xmlns:a16="http://schemas.microsoft.com/office/drawing/2014/main" id="{00000000-0008-0000-0000-00007D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030" name="Text Box 2054">
          <a:extLst>
            <a:ext uri="{FF2B5EF4-FFF2-40B4-BE49-F238E27FC236}">
              <a16:creationId xmlns:a16="http://schemas.microsoft.com/office/drawing/2014/main" id="{00000000-0008-0000-0000-00007E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031" name="Text Box 2055">
          <a:extLst>
            <a:ext uri="{FF2B5EF4-FFF2-40B4-BE49-F238E27FC236}">
              <a16:creationId xmlns:a16="http://schemas.microsoft.com/office/drawing/2014/main" id="{00000000-0008-0000-0000-00007F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032" name="Text Box 2056">
          <a:extLst>
            <a:ext uri="{FF2B5EF4-FFF2-40B4-BE49-F238E27FC236}">
              <a16:creationId xmlns:a16="http://schemas.microsoft.com/office/drawing/2014/main" id="{00000000-0008-0000-0000-000080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033" name="Text Box 2057">
          <a:extLst>
            <a:ext uri="{FF2B5EF4-FFF2-40B4-BE49-F238E27FC236}">
              <a16:creationId xmlns:a16="http://schemas.microsoft.com/office/drawing/2014/main" id="{00000000-0008-0000-0000-000081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034" name="Text Box 2058">
          <a:extLst>
            <a:ext uri="{FF2B5EF4-FFF2-40B4-BE49-F238E27FC236}">
              <a16:creationId xmlns:a16="http://schemas.microsoft.com/office/drawing/2014/main" id="{00000000-0008-0000-0000-000082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035" name="Text Box 2059">
          <a:extLst>
            <a:ext uri="{FF2B5EF4-FFF2-40B4-BE49-F238E27FC236}">
              <a16:creationId xmlns:a16="http://schemas.microsoft.com/office/drawing/2014/main" id="{00000000-0008-0000-0000-000083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036" name="Text Box 2060">
          <a:extLst>
            <a:ext uri="{FF2B5EF4-FFF2-40B4-BE49-F238E27FC236}">
              <a16:creationId xmlns:a16="http://schemas.microsoft.com/office/drawing/2014/main" id="{00000000-0008-0000-0000-000084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037" name="Text Box 2061">
          <a:extLst>
            <a:ext uri="{FF2B5EF4-FFF2-40B4-BE49-F238E27FC236}">
              <a16:creationId xmlns:a16="http://schemas.microsoft.com/office/drawing/2014/main" id="{00000000-0008-0000-0000-000085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038" name="Text Box 2062">
          <a:extLst>
            <a:ext uri="{FF2B5EF4-FFF2-40B4-BE49-F238E27FC236}">
              <a16:creationId xmlns:a16="http://schemas.microsoft.com/office/drawing/2014/main" id="{00000000-0008-0000-0000-000086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039" name="Text Box 2063">
          <a:extLst>
            <a:ext uri="{FF2B5EF4-FFF2-40B4-BE49-F238E27FC236}">
              <a16:creationId xmlns:a16="http://schemas.microsoft.com/office/drawing/2014/main" id="{00000000-0008-0000-0000-000087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040" name="Text Box 2064">
          <a:extLst>
            <a:ext uri="{FF2B5EF4-FFF2-40B4-BE49-F238E27FC236}">
              <a16:creationId xmlns:a16="http://schemas.microsoft.com/office/drawing/2014/main" id="{00000000-0008-0000-0000-000088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041" name="Text Box 2065">
          <a:extLst>
            <a:ext uri="{FF2B5EF4-FFF2-40B4-BE49-F238E27FC236}">
              <a16:creationId xmlns:a16="http://schemas.microsoft.com/office/drawing/2014/main" id="{00000000-0008-0000-0000-000089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042" name="Text Box 2066">
          <a:extLst>
            <a:ext uri="{FF2B5EF4-FFF2-40B4-BE49-F238E27FC236}">
              <a16:creationId xmlns:a16="http://schemas.microsoft.com/office/drawing/2014/main" id="{00000000-0008-0000-0000-00008A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043" name="Text Box 2067">
          <a:extLst>
            <a:ext uri="{FF2B5EF4-FFF2-40B4-BE49-F238E27FC236}">
              <a16:creationId xmlns:a16="http://schemas.microsoft.com/office/drawing/2014/main" id="{00000000-0008-0000-0000-00008B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044" name="Text Box 2068">
          <a:extLst>
            <a:ext uri="{FF2B5EF4-FFF2-40B4-BE49-F238E27FC236}">
              <a16:creationId xmlns:a16="http://schemas.microsoft.com/office/drawing/2014/main" id="{00000000-0008-0000-0000-00008C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045" name="Text Box 2069">
          <a:extLst>
            <a:ext uri="{FF2B5EF4-FFF2-40B4-BE49-F238E27FC236}">
              <a16:creationId xmlns:a16="http://schemas.microsoft.com/office/drawing/2014/main" id="{00000000-0008-0000-0000-00008D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046" name="Text Box 2070">
          <a:extLst>
            <a:ext uri="{FF2B5EF4-FFF2-40B4-BE49-F238E27FC236}">
              <a16:creationId xmlns:a16="http://schemas.microsoft.com/office/drawing/2014/main" id="{00000000-0008-0000-0000-00008E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047" name="Text Box 2071">
          <a:extLst>
            <a:ext uri="{FF2B5EF4-FFF2-40B4-BE49-F238E27FC236}">
              <a16:creationId xmlns:a16="http://schemas.microsoft.com/office/drawing/2014/main" id="{00000000-0008-0000-0000-00008F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048" name="Text Box 2072">
          <a:extLst>
            <a:ext uri="{FF2B5EF4-FFF2-40B4-BE49-F238E27FC236}">
              <a16:creationId xmlns:a16="http://schemas.microsoft.com/office/drawing/2014/main" id="{00000000-0008-0000-0000-000090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049" name="Text Box 2073">
          <a:extLst>
            <a:ext uri="{FF2B5EF4-FFF2-40B4-BE49-F238E27FC236}">
              <a16:creationId xmlns:a16="http://schemas.microsoft.com/office/drawing/2014/main" id="{00000000-0008-0000-0000-000091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050" name="Text Box 2074">
          <a:extLst>
            <a:ext uri="{FF2B5EF4-FFF2-40B4-BE49-F238E27FC236}">
              <a16:creationId xmlns:a16="http://schemas.microsoft.com/office/drawing/2014/main" id="{00000000-0008-0000-0000-000092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051" name="Text Box 2075">
          <a:extLst>
            <a:ext uri="{FF2B5EF4-FFF2-40B4-BE49-F238E27FC236}">
              <a16:creationId xmlns:a16="http://schemas.microsoft.com/office/drawing/2014/main" id="{00000000-0008-0000-0000-000093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052" name="Text Box 2076">
          <a:extLst>
            <a:ext uri="{FF2B5EF4-FFF2-40B4-BE49-F238E27FC236}">
              <a16:creationId xmlns:a16="http://schemas.microsoft.com/office/drawing/2014/main" id="{00000000-0008-0000-0000-000094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053" name="Text Box 2077">
          <a:extLst>
            <a:ext uri="{FF2B5EF4-FFF2-40B4-BE49-F238E27FC236}">
              <a16:creationId xmlns:a16="http://schemas.microsoft.com/office/drawing/2014/main" id="{00000000-0008-0000-0000-000095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054" name="Text Box 2078">
          <a:extLst>
            <a:ext uri="{FF2B5EF4-FFF2-40B4-BE49-F238E27FC236}">
              <a16:creationId xmlns:a16="http://schemas.microsoft.com/office/drawing/2014/main" id="{00000000-0008-0000-0000-000096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055" name="Text Box 2079">
          <a:extLst>
            <a:ext uri="{FF2B5EF4-FFF2-40B4-BE49-F238E27FC236}">
              <a16:creationId xmlns:a16="http://schemas.microsoft.com/office/drawing/2014/main" id="{00000000-0008-0000-0000-000097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056" name="Text Box 2080">
          <a:extLst>
            <a:ext uri="{FF2B5EF4-FFF2-40B4-BE49-F238E27FC236}">
              <a16:creationId xmlns:a16="http://schemas.microsoft.com/office/drawing/2014/main" id="{00000000-0008-0000-0000-000098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057" name="Text Box 2081">
          <a:extLst>
            <a:ext uri="{FF2B5EF4-FFF2-40B4-BE49-F238E27FC236}">
              <a16:creationId xmlns:a16="http://schemas.microsoft.com/office/drawing/2014/main" id="{00000000-0008-0000-0000-000099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058" name="Text Box 2082">
          <a:extLst>
            <a:ext uri="{FF2B5EF4-FFF2-40B4-BE49-F238E27FC236}">
              <a16:creationId xmlns:a16="http://schemas.microsoft.com/office/drawing/2014/main" id="{00000000-0008-0000-0000-00009A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059" name="Text Box 2083">
          <a:extLst>
            <a:ext uri="{FF2B5EF4-FFF2-40B4-BE49-F238E27FC236}">
              <a16:creationId xmlns:a16="http://schemas.microsoft.com/office/drawing/2014/main" id="{00000000-0008-0000-0000-00009B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060" name="Text Box 2084">
          <a:extLst>
            <a:ext uri="{FF2B5EF4-FFF2-40B4-BE49-F238E27FC236}">
              <a16:creationId xmlns:a16="http://schemas.microsoft.com/office/drawing/2014/main" id="{00000000-0008-0000-0000-00009C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061" name="Text Box 2085">
          <a:extLst>
            <a:ext uri="{FF2B5EF4-FFF2-40B4-BE49-F238E27FC236}">
              <a16:creationId xmlns:a16="http://schemas.microsoft.com/office/drawing/2014/main" id="{00000000-0008-0000-0000-00009D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062" name="Text Box 2086">
          <a:extLst>
            <a:ext uri="{FF2B5EF4-FFF2-40B4-BE49-F238E27FC236}">
              <a16:creationId xmlns:a16="http://schemas.microsoft.com/office/drawing/2014/main" id="{00000000-0008-0000-0000-00009E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063" name="Text Box 2087">
          <a:extLst>
            <a:ext uri="{FF2B5EF4-FFF2-40B4-BE49-F238E27FC236}">
              <a16:creationId xmlns:a16="http://schemas.microsoft.com/office/drawing/2014/main" id="{00000000-0008-0000-0000-00009F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064" name="Text Box 2088">
          <a:extLst>
            <a:ext uri="{FF2B5EF4-FFF2-40B4-BE49-F238E27FC236}">
              <a16:creationId xmlns:a16="http://schemas.microsoft.com/office/drawing/2014/main" id="{00000000-0008-0000-0000-0000A0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065" name="Text Box 2089">
          <a:extLst>
            <a:ext uri="{FF2B5EF4-FFF2-40B4-BE49-F238E27FC236}">
              <a16:creationId xmlns:a16="http://schemas.microsoft.com/office/drawing/2014/main" id="{00000000-0008-0000-0000-0000A1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066" name="Text Box 2090">
          <a:extLst>
            <a:ext uri="{FF2B5EF4-FFF2-40B4-BE49-F238E27FC236}">
              <a16:creationId xmlns:a16="http://schemas.microsoft.com/office/drawing/2014/main" id="{00000000-0008-0000-0000-0000A2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067" name="Text Box 2091">
          <a:extLst>
            <a:ext uri="{FF2B5EF4-FFF2-40B4-BE49-F238E27FC236}">
              <a16:creationId xmlns:a16="http://schemas.microsoft.com/office/drawing/2014/main" id="{00000000-0008-0000-0000-0000A3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068" name="Text Box 2092">
          <a:extLst>
            <a:ext uri="{FF2B5EF4-FFF2-40B4-BE49-F238E27FC236}">
              <a16:creationId xmlns:a16="http://schemas.microsoft.com/office/drawing/2014/main" id="{00000000-0008-0000-0000-0000A4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069" name="Text Box 2093">
          <a:extLst>
            <a:ext uri="{FF2B5EF4-FFF2-40B4-BE49-F238E27FC236}">
              <a16:creationId xmlns:a16="http://schemas.microsoft.com/office/drawing/2014/main" id="{00000000-0008-0000-0000-0000A5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070" name="Text Box 2094">
          <a:extLst>
            <a:ext uri="{FF2B5EF4-FFF2-40B4-BE49-F238E27FC236}">
              <a16:creationId xmlns:a16="http://schemas.microsoft.com/office/drawing/2014/main" id="{00000000-0008-0000-0000-0000A6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071" name="Text Box 2095">
          <a:extLst>
            <a:ext uri="{FF2B5EF4-FFF2-40B4-BE49-F238E27FC236}">
              <a16:creationId xmlns:a16="http://schemas.microsoft.com/office/drawing/2014/main" id="{00000000-0008-0000-0000-0000A7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072" name="Text Box 2096">
          <a:extLst>
            <a:ext uri="{FF2B5EF4-FFF2-40B4-BE49-F238E27FC236}">
              <a16:creationId xmlns:a16="http://schemas.microsoft.com/office/drawing/2014/main" id="{00000000-0008-0000-0000-0000A8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073" name="Text Box 2097">
          <a:extLst>
            <a:ext uri="{FF2B5EF4-FFF2-40B4-BE49-F238E27FC236}">
              <a16:creationId xmlns:a16="http://schemas.microsoft.com/office/drawing/2014/main" id="{00000000-0008-0000-0000-0000A9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074" name="Text Box 2098">
          <a:extLst>
            <a:ext uri="{FF2B5EF4-FFF2-40B4-BE49-F238E27FC236}">
              <a16:creationId xmlns:a16="http://schemas.microsoft.com/office/drawing/2014/main" id="{00000000-0008-0000-0000-0000AA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075" name="Text Box 2099">
          <a:extLst>
            <a:ext uri="{FF2B5EF4-FFF2-40B4-BE49-F238E27FC236}">
              <a16:creationId xmlns:a16="http://schemas.microsoft.com/office/drawing/2014/main" id="{00000000-0008-0000-0000-0000AB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076" name="Text Box 2100">
          <a:extLst>
            <a:ext uri="{FF2B5EF4-FFF2-40B4-BE49-F238E27FC236}">
              <a16:creationId xmlns:a16="http://schemas.microsoft.com/office/drawing/2014/main" id="{00000000-0008-0000-0000-0000AC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077" name="Text Box 2101">
          <a:extLst>
            <a:ext uri="{FF2B5EF4-FFF2-40B4-BE49-F238E27FC236}">
              <a16:creationId xmlns:a16="http://schemas.microsoft.com/office/drawing/2014/main" id="{00000000-0008-0000-0000-0000AD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078" name="Text Box 2102">
          <a:extLst>
            <a:ext uri="{FF2B5EF4-FFF2-40B4-BE49-F238E27FC236}">
              <a16:creationId xmlns:a16="http://schemas.microsoft.com/office/drawing/2014/main" id="{00000000-0008-0000-0000-0000AE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079" name="Text Box 2103">
          <a:extLst>
            <a:ext uri="{FF2B5EF4-FFF2-40B4-BE49-F238E27FC236}">
              <a16:creationId xmlns:a16="http://schemas.microsoft.com/office/drawing/2014/main" id="{00000000-0008-0000-0000-0000AF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080" name="Text Box 2104">
          <a:extLst>
            <a:ext uri="{FF2B5EF4-FFF2-40B4-BE49-F238E27FC236}">
              <a16:creationId xmlns:a16="http://schemas.microsoft.com/office/drawing/2014/main" id="{00000000-0008-0000-0000-0000B0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081" name="Text Box 2105">
          <a:extLst>
            <a:ext uri="{FF2B5EF4-FFF2-40B4-BE49-F238E27FC236}">
              <a16:creationId xmlns:a16="http://schemas.microsoft.com/office/drawing/2014/main" id="{00000000-0008-0000-0000-0000B1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082" name="Text Box 2106">
          <a:extLst>
            <a:ext uri="{FF2B5EF4-FFF2-40B4-BE49-F238E27FC236}">
              <a16:creationId xmlns:a16="http://schemas.microsoft.com/office/drawing/2014/main" id="{00000000-0008-0000-0000-0000B2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083" name="Text Box 2107">
          <a:extLst>
            <a:ext uri="{FF2B5EF4-FFF2-40B4-BE49-F238E27FC236}">
              <a16:creationId xmlns:a16="http://schemas.microsoft.com/office/drawing/2014/main" id="{00000000-0008-0000-0000-0000B3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084" name="Text Box 2108">
          <a:extLst>
            <a:ext uri="{FF2B5EF4-FFF2-40B4-BE49-F238E27FC236}">
              <a16:creationId xmlns:a16="http://schemas.microsoft.com/office/drawing/2014/main" id="{00000000-0008-0000-0000-0000B4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085" name="Text Box 2109">
          <a:extLst>
            <a:ext uri="{FF2B5EF4-FFF2-40B4-BE49-F238E27FC236}">
              <a16:creationId xmlns:a16="http://schemas.microsoft.com/office/drawing/2014/main" id="{00000000-0008-0000-0000-0000B5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086" name="Text Box 2110">
          <a:extLst>
            <a:ext uri="{FF2B5EF4-FFF2-40B4-BE49-F238E27FC236}">
              <a16:creationId xmlns:a16="http://schemas.microsoft.com/office/drawing/2014/main" id="{00000000-0008-0000-0000-0000B6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087" name="Text Box 2111">
          <a:extLst>
            <a:ext uri="{FF2B5EF4-FFF2-40B4-BE49-F238E27FC236}">
              <a16:creationId xmlns:a16="http://schemas.microsoft.com/office/drawing/2014/main" id="{00000000-0008-0000-0000-0000B7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088" name="Text Box 2112">
          <a:extLst>
            <a:ext uri="{FF2B5EF4-FFF2-40B4-BE49-F238E27FC236}">
              <a16:creationId xmlns:a16="http://schemas.microsoft.com/office/drawing/2014/main" id="{00000000-0008-0000-0000-0000B8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089" name="Text Box 2113">
          <a:extLst>
            <a:ext uri="{FF2B5EF4-FFF2-40B4-BE49-F238E27FC236}">
              <a16:creationId xmlns:a16="http://schemas.microsoft.com/office/drawing/2014/main" id="{00000000-0008-0000-0000-0000B9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090" name="Text Box 2114">
          <a:extLst>
            <a:ext uri="{FF2B5EF4-FFF2-40B4-BE49-F238E27FC236}">
              <a16:creationId xmlns:a16="http://schemas.microsoft.com/office/drawing/2014/main" id="{00000000-0008-0000-0000-0000BA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091" name="Text Box 2115">
          <a:extLst>
            <a:ext uri="{FF2B5EF4-FFF2-40B4-BE49-F238E27FC236}">
              <a16:creationId xmlns:a16="http://schemas.microsoft.com/office/drawing/2014/main" id="{00000000-0008-0000-0000-0000BB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092" name="Text Box 2116">
          <a:extLst>
            <a:ext uri="{FF2B5EF4-FFF2-40B4-BE49-F238E27FC236}">
              <a16:creationId xmlns:a16="http://schemas.microsoft.com/office/drawing/2014/main" id="{00000000-0008-0000-0000-0000BC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093" name="Text Box 2117">
          <a:extLst>
            <a:ext uri="{FF2B5EF4-FFF2-40B4-BE49-F238E27FC236}">
              <a16:creationId xmlns:a16="http://schemas.microsoft.com/office/drawing/2014/main" id="{00000000-0008-0000-0000-0000BD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094" name="Text Box 2118">
          <a:extLst>
            <a:ext uri="{FF2B5EF4-FFF2-40B4-BE49-F238E27FC236}">
              <a16:creationId xmlns:a16="http://schemas.microsoft.com/office/drawing/2014/main" id="{00000000-0008-0000-0000-0000BE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095" name="Text Box 2119">
          <a:extLst>
            <a:ext uri="{FF2B5EF4-FFF2-40B4-BE49-F238E27FC236}">
              <a16:creationId xmlns:a16="http://schemas.microsoft.com/office/drawing/2014/main" id="{00000000-0008-0000-0000-0000BF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096" name="Text Box 2120">
          <a:extLst>
            <a:ext uri="{FF2B5EF4-FFF2-40B4-BE49-F238E27FC236}">
              <a16:creationId xmlns:a16="http://schemas.microsoft.com/office/drawing/2014/main" id="{00000000-0008-0000-0000-0000C0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097" name="Text Box 2121">
          <a:extLst>
            <a:ext uri="{FF2B5EF4-FFF2-40B4-BE49-F238E27FC236}">
              <a16:creationId xmlns:a16="http://schemas.microsoft.com/office/drawing/2014/main" id="{00000000-0008-0000-0000-0000C1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098" name="Text Box 2122">
          <a:extLst>
            <a:ext uri="{FF2B5EF4-FFF2-40B4-BE49-F238E27FC236}">
              <a16:creationId xmlns:a16="http://schemas.microsoft.com/office/drawing/2014/main" id="{00000000-0008-0000-0000-0000C2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099" name="Text Box 2123">
          <a:extLst>
            <a:ext uri="{FF2B5EF4-FFF2-40B4-BE49-F238E27FC236}">
              <a16:creationId xmlns:a16="http://schemas.microsoft.com/office/drawing/2014/main" id="{00000000-0008-0000-0000-0000C3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100" name="Text Box 2124">
          <a:extLst>
            <a:ext uri="{FF2B5EF4-FFF2-40B4-BE49-F238E27FC236}">
              <a16:creationId xmlns:a16="http://schemas.microsoft.com/office/drawing/2014/main" id="{00000000-0008-0000-0000-0000C4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101" name="Text Box 2125">
          <a:extLst>
            <a:ext uri="{FF2B5EF4-FFF2-40B4-BE49-F238E27FC236}">
              <a16:creationId xmlns:a16="http://schemas.microsoft.com/office/drawing/2014/main" id="{00000000-0008-0000-0000-0000C5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102" name="Text Box 2126">
          <a:extLst>
            <a:ext uri="{FF2B5EF4-FFF2-40B4-BE49-F238E27FC236}">
              <a16:creationId xmlns:a16="http://schemas.microsoft.com/office/drawing/2014/main" id="{00000000-0008-0000-0000-0000C6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103" name="Text Box 2127">
          <a:extLst>
            <a:ext uri="{FF2B5EF4-FFF2-40B4-BE49-F238E27FC236}">
              <a16:creationId xmlns:a16="http://schemas.microsoft.com/office/drawing/2014/main" id="{00000000-0008-0000-0000-0000C7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104" name="Text Box 2128">
          <a:extLst>
            <a:ext uri="{FF2B5EF4-FFF2-40B4-BE49-F238E27FC236}">
              <a16:creationId xmlns:a16="http://schemas.microsoft.com/office/drawing/2014/main" id="{00000000-0008-0000-0000-0000C8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8105" name="Text Box 2129">
          <a:extLst>
            <a:ext uri="{FF2B5EF4-FFF2-40B4-BE49-F238E27FC236}">
              <a16:creationId xmlns:a16="http://schemas.microsoft.com/office/drawing/2014/main" id="{00000000-0008-0000-0000-0000C96D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8106" name="Text Box 2130">
          <a:extLst>
            <a:ext uri="{FF2B5EF4-FFF2-40B4-BE49-F238E27FC236}">
              <a16:creationId xmlns:a16="http://schemas.microsoft.com/office/drawing/2014/main" id="{00000000-0008-0000-0000-0000CA6D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8107" name="Text Box 2131">
          <a:extLst>
            <a:ext uri="{FF2B5EF4-FFF2-40B4-BE49-F238E27FC236}">
              <a16:creationId xmlns:a16="http://schemas.microsoft.com/office/drawing/2014/main" id="{00000000-0008-0000-0000-0000CB6D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8108" name="Text Box 2132">
          <a:extLst>
            <a:ext uri="{FF2B5EF4-FFF2-40B4-BE49-F238E27FC236}">
              <a16:creationId xmlns:a16="http://schemas.microsoft.com/office/drawing/2014/main" id="{00000000-0008-0000-0000-0000CC6D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8109" name="Text Box 2133">
          <a:extLst>
            <a:ext uri="{FF2B5EF4-FFF2-40B4-BE49-F238E27FC236}">
              <a16:creationId xmlns:a16="http://schemas.microsoft.com/office/drawing/2014/main" id="{00000000-0008-0000-0000-0000CD6D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8110" name="Text Box 2134">
          <a:extLst>
            <a:ext uri="{FF2B5EF4-FFF2-40B4-BE49-F238E27FC236}">
              <a16:creationId xmlns:a16="http://schemas.microsoft.com/office/drawing/2014/main" id="{00000000-0008-0000-0000-0000CE6D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8111" name="Text Box 2135">
          <a:extLst>
            <a:ext uri="{FF2B5EF4-FFF2-40B4-BE49-F238E27FC236}">
              <a16:creationId xmlns:a16="http://schemas.microsoft.com/office/drawing/2014/main" id="{00000000-0008-0000-0000-0000CF6D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8112" name="Text Box 2136">
          <a:extLst>
            <a:ext uri="{FF2B5EF4-FFF2-40B4-BE49-F238E27FC236}">
              <a16:creationId xmlns:a16="http://schemas.microsoft.com/office/drawing/2014/main" id="{00000000-0008-0000-0000-0000D06D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8113" name="Text Box 2137">
          <a:extLst>
            <a:ext uri="{FF2B5EF4-FFF2-40B4-BE49-F238E27FC236}">
              <a16:creationId xmlns:a16="http://schemas.microsoft.com/office/drawing/2014/main" id="{00000000-0008-0000-0000-0000D16D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8114" name="Text Box 2138">
          <a:extLst>
            <a:ext uri="{FF2B5EF4-FFF2-40B4-BE49-F238E27FC236}">
              <a16:creationId xmlns:a16="http://schemas.microsoft.com/office/drawing/2014/main" id="{00000000-0008-0000-0000-0000D26D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8115" name="Text Box 2139">
          <a:extLst>
            <a:ext uri="{FF2B5EF4-FFF2-40B4-BE49-F238E27FC236}">
              <a16:creationId xmlns:a16="http://schemas.microsoft.com/office/drawing/2014/main" id="{00000000-0008-0000-0000-0000D36D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8116" name="Text Box 2140">
          <a:extLst>
            <a:ext uri="{FF2B5EF4-FFF2-40B4-BE49-F238E27FC236}">
              <a16:creationId xmlns:a16="http://schemas.microsoft.com/office/drawing/2014/main" id="{00000000-0008-0000-0000-0000D46D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8117" name="Text Box 2141">
          <a:extLst>
            <a:ext uri="{FF2B5EF4-FFF2-40B4-BE49-F238E27FC236}">
              <a16:creationId xmlns:a16="http://schemas.microsoft.com/office/drawing/2014/main" id="{00000000-0008-0000-0000-0000D56D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8118" name="Text Box 2142">
          <a:extLst>
            <a:ext uri="{FF2B5EF4-FFF2-40B4-BE49-F238E27FC236}">
              <a16:creationId xmlns:a16="http://schemas.microsoft.com/office/drawing/2014/main" id="{00000000-0008-0000-0000-0000D66D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876300</xdr:colOff>
      <xdr:row>403</xdr:row>
      <xdr:rowOff>0</xdr:rowOff>
    </xdr:from>
    <xdr:to>
      <xdr:col>1</xdr:col>
      <xdr:colOff>952500</xdr:colOff>
      <xdr:row>403</xdr:row>
      <xdr:rowOff>165100</xdr:rowOff>
    </xdr:to>
    <xdr:sp macro="" textlink="">
      <xdr:nvSpPr>
        <xdr:cNvPr id="28119" name="Text Box 2143">
          <a:extLst>
            <a:ext uri="{FF2B5EF4-FFF2-40B4-BE49-F238E27FC236}">
              <a16:creationId xmlns:a16="http://schemas.microsoft.com/office/drawing/2014/main" id="{00000000-0008-0000-0000-0000D76D0000}"/>
            </a:ext>
          </a:extLst>
        </xdr:cNvPr>
        <xdr:cNvSpPr txBox="1">
          <a:spLocks noChangeArrowheads="1"/>
        </xdr:cNvSpPr>
      </xdr:nvSpPr>
      <xdr:spPr bwMode="auto">
        <a:xfrm>
          <a:off x="1257300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876300</xdr:colOff>
      <xdr:row>403</xdr:row>
      <xdr:rowOff>0</xdr:rowOff>
    </xdr:from>
    <xdr:to>
      <xdr:col>1</xdr:col>
      <xdr:colOff>952500</xdr:colOff>
      <xdr:row>403</xdr:row>
      <xdr:rowOff>165100</xdr:rowOff>
    </xdr:to>
    <xdr:sp macro="" textlink="">
      <xdr:nvSpPr>
        <xdr:cNvPr id="28120" name="Text Box 2144">
          <a:extLst>
            <a:ext uri="{FF2B5EF4-FFF2-40B4-BE49-F238E27FC236}">
              <a16:creationId xmlns:a16="http://schemas.microsoft.com/office/drawing/2014/main" id="{00000000-0008-0000-0000-0000D86D0000}"/>
            </a:ext>
          </a:extLst>
        </xdr:cNvPr>
        <xdr:cNvSpPr txBox="1">
          <a:spLocks noChangeArrowheads="1"/>
        </xdr:cNvSpPr>
      </xdr:nvSpPr>
      <xdr:spPr bwMode="auto">
        <a:xfrm>
          <a:off x="1257300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876300</xdr:colOff>
      <xdr:row>403</xdr:row>
      <xdr:rowOff>0</xdr:rowOff>
    </xdr:from>
    <xdr:to>
      <xdr:col>1</xdr:col>
      <xdr:colOff>952500</xdr:colOff>
      <xdr:row>403</xdr:row>
      <xdr:rowOff>165100</xdr:rowOff>
    </xdr:to>
    <xdr:sp macro="" textlink="">
      <xdr:nvSpPr>
        <xdr:cNvPr id="28121" name="Text Box 2145">
          <a:extLst>
            <a:ext uri="{FF2B5EF4-FFF2-40B4-BE49-F238E27FC236}">
              <a16:creationId xmlns:a16="http://schemas.microsoft.com/office/drawing/2014/main" id="{00000000-0008-0000-0000-0000D96D0000}"/>
            </a:ext>
          </a:extLst>
        </xdr:cNvPr>
        <xdr:cNvSpPr txBox="1">
          <a:spLocks noChangeArrowheads="1"/>
        </xdr:cNvSpPr>
      </xdr:nvSpPr>
      <xdr:spPr bwMode="auto">
        <a:xfrm>
          <a:off x="1257300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876300</xdr:colOff>
      <xdr:row>403</xdr:row>
      <xdr:rowOff>0</xdr:rowOff>
    </xdr:from>
    <xdr:to>
      <xdr:col>1</xdr:col>
      <xdr:colOff>952500</xdr:colOff>
      <xdr:row>403</xdr:row>
      <xdr:rowOff>165100</xdr:rowOff>
    </xdr:to>
    <xdr:sp macro="" textlink="">
      <xdr:nvSpPr>
        <xdr:cNvPr id="28122" name="Text Box 2146">
          <a:extLst>
            <a:ext uri="{FF2B5EF4-FFF2-40B4-BE49-F238E27FC236}">
              <a16:creationId xmlns:a16="http://schemas.microsoft.com/office/drawing/2014/main" id="{00000000-0008-0000-0000-0000DA6D0000}"/>
            </a:ext>
          </a:extLst>
        </xdr:cNvPr>
        <xdr:cNvSpPr txBox="1">
          <a:spLocks noChangeArrowheads="1"/>
        </xdr:cNvSpPr>
      </xdr:nvSpPr>
      <xdr:spPr bwMode="auto">
        <a:xfrm>
          <a:off x="1257300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876300</xdr:colOff>
      <xdr:row>403</xdr:row>
      <xdr:rowOff>0</xdr:rowOff>
    </xdr:from>
    <xdr:to>
      <xdr:col>1</xdr:col>
      <xdr:colOff>952500</xdr:colOff>
      <xdr:row>410</xdr:row>
      <xdr:rowOff>21811</xdr:rowOff>
    </xdr:to>
    <xdr:sp macro="" textlink="">
      <xdr:nvSpPr>
        <xdr:cNvPr id="28123" name="Text Box 1">
          <a:extLst>
            <a:ext uri="{FF2B5EF4-FFF2-40B4-BE49-F238E27FC236}">
              <a16:creationId xmlns:a16="http://schemas.microsoft.com/office/drawing/2014/main" id="{00000000-0008-0000-0000-0000DB6D0000}"/>
            </a:ext>
          </a:extLst>
        </xdr:cNvPr>
        <xdr:cNvSpPr txBox="1">
          <a:spLocks noChangeArrowheads="1"/>
        </xdr:cNvSpPr>
      </xdr:nvSpPr>
      <xdr:spPr bwMode="auto">
        <a:xfrm>
          <a:off x="1257300" y="70618350"/>
          <a:ext cx="762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876300</xdr:colOff>
      <xdr:row>403</xdr:row>
      <xdr:rowOff>0</xdr:rowOff>
    </xdr:from>
    <xdr:to>
      <xdr:col>1</xdr:col>
      <xdr:colOff>952500</xdr:colOff>
      <xdr:row>410</xdr:row>
      <xdr:rowOff>21811</xdr:rowOff>
    </xdr:to>
    <xdr:sp macro="" textlink="">
      <xdr:nvSpPr>
        <xdr:cNvPr id="28124" name="Text Box 2">
          <a:extLst>
            <a:ext uri="{FF2B5EF4-FFF2-40B4-BE49-F238E27FC236}">
              <a16:creationId xmlns:a16="http://schemas.microsoft.com/office/drawing/2014/main" id="{00000000-0008-0000-0000-0000DC6D0000}"/>
            </a:ext>
          </a:extLst>
        </xdr:cNvPr>
        <xdr:cNvSpPr txBox="1">
          <a:spLocks noChangeArrowheads="1"/>
        </xdr:cNvSpPr>
      </xdr:nvSpPr>
      <xdr:spPr bwMode="auto">
        <a:xfrm>
          <a:off x="1257300" y="70618350"/>
          <a:ext cx="762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876300</xdr:colOff>
      <xdr:row>403</xdr:row>
      <xdr:rowOff>0</xdr:rowOff>
    </xdr:from>
    <xdr:to>
      <xdr:col>1</xdr:col>
      <xdr:colOff>952500</xdr:colOff>
      <xdr:row>410</xdr:row>
      <xdr:rowOff>21811</xdr:rowOff>
    </xdr:to>
    <xdr:sp macro="" textlink="">
      <xdr:nvSpPr>
        <xdr:cNvPr id="28125" name="Text Box 3">
          <a:extLst>
            <a:ext uri="{FF2B5EF4-FFF2-40B4-BE49-F238E27FC236}">
              <a16:creationId xmlns:a16="http://schemas.microsoft.com/office/drawing/2014/main" id="{00000000-0008-0000-0000-0000DD6D0000}"/>
            </a:ext>
          </a:extLst>
        </xdr:cNvPr>
        <xdr:cNvSpPr txBox="1">
          <a:spLocks noChangeArrowheads="1"/>
        </xdr:cNvSpPr>
      </xdr:nvSpPr>
      <xdr:spPr bwMode="auto">
        <a:xfrm>
          <a:off x="1257300" y="70618350"/>
          <a:ext cx="762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876300</xdr:colOff>
      <xdr:row>403</xdr:row>
      <xdr:rowOff>0</xdr:rowOff>
    </xdr:from>
    <xdr:to>
      <xdr:col>1</xdr:col>
      <xdr:colOff>952500</xdr:colOff>
      <xdr:row>410</xdr:row>
      <xdr:rowOff>21811</xdr:rowOff>
    </xdr:to>
    <xdr:sp macro="" textlink="">
      <xdr:nvSpPr>
        <xdr:cNvPr id="28126" name="Text Box 4">
          <a:extLst>
            <a:ext uri="{FF2B5EF4-FFF2-40B4-BE49-F238E27FC236}">
              <a16:creationId xmlns:a16="http://schemas.microsoft.com/office/drawing/2014/main" id="{00000000-0008-0000-0000-0000DE6D0000}"/>
            </a:ext>
          </a:extLst>
        </xdr:cNvPr>
        <xdr:cNvSpPr txBox="1">
          <a:spLocks noChangeArrowheads="1"/>
        </xdr:cNvSpPr>
      </xdr:nvSpPr>
      <xdr:spPr bwMode="auto">
        <a:xfrm>
          <a:off x="1257300" y="70618350"/>
          <a:ext cx="762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127" name="Text Box 2151">
          <a:extLst>
            <a:ext uri="{FF2B5EF4-FFF2-40B4-BE49-F238E27FC236}">
              <a16:creationId xmlns:a16="http://schemas.microsoft.com/office/drawing/2014/main" id="{00000000-0008-0000-0000-0000DF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128" name="Text Box 2152">
          <a:extLst>
            <a:ext uri="{FF2B5EF4-FFF2-40B4-BE49-F238E27FC236}">
              <a16:creationId xmlns:a16="http://schemas.microsoft.com/office/drawing/2014/main" id="{00000000-0008-0000-0000-0000E0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129" name="Text Box 2153">
          <a:extLst>
            <a:ext uri="{FF2B5EF4-FFF2-40B4-BE49-F238E27FC236}">
              <a16:creationId xmlns:a16="http://schemas.microsoft.com/office/drawing/2014/main" id="{00000000-0008-0000-0000-0000E1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130" name="Text Box 2154">
          <a:extLst>
            <a:ext uri="{FF2B5EF4-FFF2-40B4-BE49-F238E27FC236}">
              <a16:creationId xmlns:a16="http://schemas.microsoft.com/office/drawing/2014/main" id="{00000000-0008-0000-0000-0000E2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131" name="Text Box 2155">
          <a:extLst>
            <a:ext uri="{FF2B5EF4-FFF2-40B4-BE49-F238E27FC236}">
              <a16:creationId xmlns:a16="http://schemas.microsoft.com/office/drawing/2014/main" id="{00000000-0008-0000-0000-0000E3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132" name="Text Box 2156">
          <a:extLst>
            <a:ext uri="{FF2B5EF4-FFF2-40B4-BE49-F238E27FC236}">
              <a16:creationId xmlns:a16="http://schemas.microsoft.com/office/drawing/2014/main" id="{00000000-0008-0000-0000-0000E4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133" name="Text Box 2157">
          <a:extLst>
            <a:ext uri="{FF2B5EF4-FFF2-40B4-BE49-F238E27FC236}">
              <a16:creationId xmlns:a16="http://schemas.microsoft.com/office/drawing/2014/main" id="{00000000-0008-0000-0000-0000E5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134" name="Text Box 2158">
          <a:extLst>
            <a:ext uri="{FF2B5EF4-FFF2-40B4-BE49-F238E27FC236}">
              <a16:creationId xmlns:a16="http://schemas.microsoft.com/office/drawing/2014/main" id="{00000000-0008-0000-0000-0000E6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135" name="Text Box 2159">
          <a:extLst>
            <a:ext uri="{FF2B5EF4-FFF2-40B4-BE49-F238E27FC236}">
              <a16:creationId xmlns:a16="http://schemas.microsoft.com/office/drawing/2014/main" id="{00000000-0008-0000-0000-0000E7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136" name="Text Box 2160">
          <a:extLst>
            <a:ext uri="{FF2B5EF4-FFF2-40B4-BE49-F238E27FC236}">
              <a16:creationId xmlns:a16="http://schemas.microsoft.com/office/drawing/2014/main" id="{00000000-0008-0000-0000-0000E8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137" name="Text Box 2161">
          <a:extLst>
            <a:ext uri="{FF2B5EF4-FFF2-40B4-BE49-F238E27FC236}">
              <a16:creationId xmlns:a16="http://schemas.microsoft.com/office/drawing/2014/main" id="{00000000-0008-0000-0000-0000E9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138" name="Text Box 2162">
          <a:extLst>
            <a:ext uri="{FF2B5EF4-FFF2-40B4-BE49-F238E27FC236}">
              <a16:creationId xmlns:a16="http://schemas.microsoft.com/office/drawing/2014/main" id="{00000000-0008-0000-0000-0000EA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139" name="Text Box 2163">
          <a:extLst>
            <a:ext uri="{FF2B5EF4-FFF2-40B4-BE49-F238E27FC236}">
              <a16:creationId xmlns:a16="http://schemas.microsoft.com/office/drawing/2014/main" id="{00000000-0008-0000-0000-0000EB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140" name="Text Box 2164">
          <a:extLst>
            <a:ext uri="{FF2B5EF4-FFF2-40B4-BE49-F238E27FC236}">
              <a16:creationId xmlns:a16="http://schemas.microsoft.com/office/drawing/2014/main" id="{00000000-0008-0000-0000-0000EC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141" name="Text Box 2165">
          <a:extLst>
            <a:ext uri="{FF2B5EF4-FFF2-40B4-BE49-F238E27FC236}">
              <a16:creationId xmlns:a16="http://schemas.microsoft.com/office/drawing/2014/main" id="{00000000-0008-0000-0000-0000ED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142" name="Text Box 2166">
          <a:extLst>
            <a:ext uri="{FF2B5EF4-FFF2-40B4-BE49-F238E27FC236}">
              <a16:creationId xmlns:a16="http://schemas.microsoft.com/office/drawing/2014/main" id="{00000000-0008-0000-0000-0000EE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143" name="Text Box 2167">
          <a:extLst>
            <a:ext uri="{FF2B5EF4-FFF2-40B4-BE49-F238E27FC236}">
              <a16:creationId xmlns:a16="http://schemas.microsoft.com/office/drawing/2014/main" id="{00000000-0008-0000-0000-0000EF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144" name="Text Box 2168">
          <a:extLst>
            <a:ext uri="{FF2B5EF4-FFF2-40B4-BE49-F238E27FC236}">
              <a16:creationId xmlns:a16="http://schemas.microsoft.com/office/drawing/2014/main" id="{00000000-0008-0000-0000-0000F0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145" name="Text Box 2169">
          <a:extLst>
            <a:ext uri="{FF2B5EF4-FFF2-40B4-BE49-F238E27FC236}">
              <a16:creationId xmlns:a16="http://schemas.microsoft.com/office/drawing/2014/main" id="{00000000-0008-0000-0000-0000F1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146" name="Text Box 2170">
          <a:extLst>
            <a:ext uri="{FF2B5EF4-FFF2-40B4-BE49-F238E27FC236}">
              <a16:creationId xmlns:a16="http://schemas.microsoft.com/office/drawing/2014/main" id="{00000000-0008-0000-0000-0000F2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147" name="Text Box 2171">
          <a:extLst>
            <a:ext uri="{FF2B5EF4-FFF2-40B4-BE49-F238E27FC236}">
              <a16:creationId xmlns:a16="http://schemas.microsoft.com/office/drawing/2014/main" id="{00000000-0008-0000-0000-0000F3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148" name="Text Box 2172">
          <a:extLst>
            <a:ext uri="{FF2B5EF4-FFF2-40B4-BE49-F238E27FC236}">
              <a16:creationId xmlns:a16="http://schemas.microsoft.com/office/drawing/2014/main" id="{00000000-0008-0000-0000-0000F4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149" name="Text Box 2173">
          <a:extLst>
            <a:ext uri="{FF2B5EF4-FFF2-40B4-BE49-F238E27FC236}">
              <a16:creationId xmlns:a16="http://schemas.microsoft.com/office/drawing/2014/main" id="{00000000-0008-0000-0000-0000F5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150" name="Text Box 2174">
          <a:extLst>
            <a:ext uri="{FF2B5EF4-FFF2-40B4-BE49-F238E27FC236}">
              <a16:creationId xmlns:a16="http://schemas.microsoft.com/office/drawing/2014/main" id="{00000000-0008-0000-0000-0000F6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151" name="Text Box 2175">
          <a:extLst>
            <a:ext uri="{FF2B5EF4-FFF2-40B4-BE49-F238E27FC236}">
              <a16:creationId xmlns:a16="http://schemas.microsoft.com/office/drawing/2014/main" id="{00000000-0008-0000-0000-0000F7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152" name="Text Box 2176">
          <a:extLst>
            <a:ext uri="{FF2B5EF4-FFF2-40B4-BE49-F238E27FC236}">
              <a16:creationId xmlns:a16="http://schemas.microsoft.com/office/drawing/2014/main" id="{00000000-0008-0000-0000-0000F8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153" name="Text Box 2177">
          <a:extLst>
            <a:ext uri="{FF2B5EF4-FFF2-40B4-BE49-F238E27FC236}">
              <a16:creationId xmlns:a16="http://schemas.microsoft.com/office/drawing/2014/main" id="{00000000-0008-0000-0000-0000F9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154" name="Text Box 2178">
          <a:extLst>
            <a:ext uri="{FF2B5EF4-FFF2-40B4-BE49-F238E27FC236}">
              <a16:creationId xmlns:a16="http://schemas.microsoft.com/office/drawing/2014/main" id="{00000000-0008-0000-0000-0000FA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155" name="Text Box 2179">
          <a:extLst>
            <a:ext uri="{FF2B5EF4-FFF2-40B4-BE49-F238E27FC236}">
              <a16:creationId xmlns:a16="http://schemas.microsoft.com/office/drawing/2014/main" id="{00000000-0008-0000-0000-0000FB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156" name="Text Box 2180">
          <a:extLst>
            <a:ext uri="{FF2B5EF4-FFF2-40B4-BE49-F238E27FC236}">
              <a16:creationId xmlns:a16="http://schemas.microsoft.com/office/drawing/2014/main" id="{00000000-0008-0000-0000-0000FC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157" name="Text Box 2181">
          <a:extLst>
            <a:ext uri="{FF2B5EF4-FFF2-40B4-BE49-F238E27FC236}">
              <a16:creationId xmlns:a16="http://schemas.microsoft.com/office/drawing/2014/main" id="{00000000-0008-0000-0000-0000FD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158" name="Text Box 2182">
          <a:extLst>
            <a:ext uri="{FF2B5EF4-FFF2-40B4-BE49-F238E27FC236}">
              <a16:creationId xmlns:a16="http://schemas.microsoft.com/office/drawing/2014/main" id="{00000000-0008-0000-0000-0000FE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159" name="Text Box 2183">
          <a:extLst>
            <a:ext uri="{FF2B5EF4-FFF2-40B4-BE49-F238E27FC236}">
              <a16:creationId xmlns:a16="http://schemas.microsoft.com/office/drawing/2014/main" id="{00000000-0008-0000-0000-0000FF6D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160" name="Text Box 2184">
          <a:extLst>
            <a:ext uri="{FF2B5EF4-FFF2-40B4-BE49-F238E27FC236}">
              <a16:creationId xmlns:a16="http://schemas.microsoft.com/office/drawing/2014/main" id="{00000000-0008-0000-0000-0000006E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161" name="Text Box 2185">
          <a:extLst>
            <a:ext uri="{FF2B5EF4-FFF2-40B4-BE49-F238E27FC236}">
              <a16:creationId xmlns:a16="http://schemas.microsoft.com/office/drawing/2014/main" id="{00000000-0008-0000-0000-0000016E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162" name="Text Box 2186">
          <a:extLst>
            <a:ext uri="{FF2B5EF4-FFF2-40B4-BE49-F238E27FC236}">
              <a16:creationId xmlns:a16="http://schemas.microsoft.com/office/drawing/2014/main" id="{00000000-0008-0000-0000-0000026E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163" name="Text Box 2187">
          <a:extLst>
            <a:ext uri="{FF2B5EF4-FFF2-40B4-BE49-F238E27FC236}">
              <a16:creationId xmlns:a16="http://schemas.microsoft.com/office/drawing/2014/main" id="{00000000-0008-0000-0000-0000036E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164" name="Text Box 2188">
          <a:extLst>
            <a:ext uri="{FF2B5EF4-FFF2-40B4-BE49-F238E27FC236}">
              <a16:creationId xmlns:a16="http://schemas.microsoft.com/office/drawing/2014/main" id="{00000000-0008-0000-0000-0000046E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165" name="Text Box 2189">
          <a:extLst>
            <a:ext uri="{FF2B5EF4-FFF2-40B4-BE49-F238E27FC236}">
              <a16:creationId xmlns:a16="http://schemas.microsoft.com/office/drawing/2014/main" id="{00000000-0008-0000-0000-0000056E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166" name="Text Box 2190">
          <a:extLst>
            <a:ext uri="{FF2B5EF4-FFF2-40B4-BE49-F238E27FC236}">
              <a16:creationId xmlns:a16="http://schemas.microsoft.com/office/drawing/2014/main" id="{00000000-0008-0000-0000-0000066E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167" name="Text Box 2191">
          <a:extLst>
            <a:ext uri="{FF2B5EF4-FFF2-40B4-BE49-F238E27FC236}">
              <a16:creationId xmlns:a16="http://schemas.microsoft.com/office/drawing/2014/main" id="{00000000-0008-0000-0000-0000076E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168" name="Text Box 2192">
          <a:extLst>
            <a:ext uri="{FF2B5EF4-FFF2-40B4-BE49-F238E27FC236}">
              <a16:creationId xmlns:a16="http://schemas.microsoft.com/office/drawing/2014/main" id="{00000000-0008-0000-0000-0000086E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169" name="Text Box 2193">
          <a:extLst>
            <a:ext uri="{FF2B5EF4-FFF2-40B4-BE49-F238E27FC236}">
              <a16:creationId xmlns:a16="http://schemas.microsoft.com/office/drawing/2014/main" id="{00000000-0008-0000-0000-0000096E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170" name="Text Box 2194">
          <a:extLst>
            <a:ext uri="{FF2B5EF4-FFF2-40B4-BE49-F238E27FC236}">
              <a16:creationId xmlns:a16="http://schemas.microsoft.com/office/drawing/2014/main" id="{00000000-0008-0000-0000-00000A6E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171" name="Text Box 2195">
          <a:extLst>
            <a:ext uri="{FF2B5EF4-FFF2-40B4-BE49-F238E27FC236}">
              <a16:creationId xmlns:a16="http://schemas.microsoft.com/office/drawing/2014/main" id="{00000000-0008-0000-0000-00000B6E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172" name="Text Box 2196">
          <a:extLst>
            <a:ext uri="{FF2B5EF4-FFF2-40B4-BE49-F238E27FC236}">
              <a16:creationId xmlns:a16="http://schemas.microsoft.com/office/drawing/2014/main" id="{00000000-0008-0000-0000-00000C6E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173" name="Text Box 2197">
          <a:extLst>
            <a:ext uri="{FF2B5EF4-FFF2-40B4-BE49-F238E27FC236}">
              <a16:creationId xmlns:a16="http://schemas.microsoft.com/office/drawing/2014/main" id="{00000000-0008-0000-0000-00000D6E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174" name="Text Box 2198">
          <a:extLst>
            <a:ext uri="{FF2B5EF4-FFF2-40B4-BE49-F238E27FC236}">
              <a16:creationId xmlns:a16="http://schemas.microsoft.com/office/drawing/2014/main" id="{00000000-0008-0000-0000-00000E6E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175" name="Text Box 2199">
          <a:extLst>
            <a:ext uri="{FF2B5EF4-FFF2-40B4-BE49-F238E27FC236}">
              <a16:creationId xmlns:a16="http://schemas.microsoft.com/office/drawing/2014/main" id="{00000000-0008-0000-0000-00000F6E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176" name="Text Box 2200">
          <a:extLst>
            <a:ext uri="{FF2B5EF4-FFF2-40B4-BE49-F238E27FC236}">
              <a16:creationId xmlns:a16="http://schemas.microsoft.com/office/drawing/2014/main" id="{00000000-0008-0000-0000-0000106E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177" name="Text Box 2201">
          <a:extLst>
            <a:ext uri="{FF2B5EF4-FFF2-40B4-BE49-F238E27FC236}">
              <a16:creationId xmlns:a16="http://schemas.microsoft.com/office/drawing/2014/main" id="{00000000-0008-0000-0000-0000116E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178" name="Text Box 2202">
          <a:extLst>
            <a:ext uri="{FF2B5EF4-FFF2-40B4-BE49-F238E27FC236}">
              <a16:creationId xmlns:a16="http://schemas.microsoft.com/office/drawing/2014/main" id="{00000000-0008-0000-0000-0000126E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179" name="Text Box 2203">
          <a:extLst>
            <a:ext uri="{FF2B5EF4-FFF2-40B4-BE49-F238E27FC236}">
              <a16:creationId xmlns:a16="http://schemas.microsoft.com/office/drawing/2014/main" id="{00000000-0008-0000-0000-0000136E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180" name="Text Box 2204">
          <a:extLst>
            <a:ext uri="{FF2B5EF4-FFF2-40B4-BE49-F238E27FC236}">
              <a16:creationId xmlns:a16="http://schemas.microsoft.com/office/drawing/2014/main" id="{00000000-0008-0000-0000-0000146E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181" name="Text Box 2205">
          <a:extLst>
            <a:ext uri="{FF2B5EF4-FFF2-40B4-BE49-F238E27FC236}">
              <a16:creationId xmlns:a16="http://schemas.microsoft.com/office/drawing/2014/main" id="{00000000-0008-0000-0000-0000156E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182" name="Text Box 2206">
          <a:extLst>
            <a:ext uri="{FF2B5EF4-FFF2-40B4-BE49-F238E27FC236}">
              <a16:creationId xmlns:a16="http://schemas.microsoft.com/office/drawing/2014/main" id="{00000000-0008-0000-0000-0000166E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183" name="Text Box 2207">
          <a:extLst>
            <a:ext uri="{FF2B5EF4-FFF2-40B4-BE49-F238E27FC236}">
              <a16:creationId xmlns:a16="http://schemas.microsoft.com/office/drawing/2014/main" id="{00000000-0008-0000-0000-0000176E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184" name="Text Box 2208">
          <a:extLst>
            <a:ext uri="{FF2B5EF4-FFF2-40B4-BE49-F238E27FC236}">
              <a16:creationId xmlns:a16="http://schemas.microsoft.com/office/drawing/2014/main" id="{00000000-0008-0000-0000-0000186E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185" name="Text Box 2209">
          <a:extLst>
            <a:ext uri="{FF2B5EF4-FFF2-40B4-BE49-F238E27FC236}">
              <a16:creationId xmlns:a16="http://schemas.microsoft.com/office/drawing/2014/main" id="{00000000-0008-0000-0000-0000196E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186" name="Text Box 2210">
          <a:extLst>
            <a:ext uri="{FF2B5EF4-FFF2-40B4-BE49-F238E27FC236}">
              <a16:creationId xmlns:a16="http://schemas.microsoft.com/office/drawing/2014/main" id="{00000000-0008-0000-0000-00001A6E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187" name="Text Box 2211">
          <a:extLst>
            <a:ext uri="{FF2B5EF4-FFF2-40B4-BE49-F238E27FC236}">
              <a16:creationId xmlns:a16="http://schemas.microsoft.com/office/drawing/2014/main" id="{00000000-0008-0000-0000-00001B6E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188" name="Text Box 2212">
          <a:extLst>
            <a:ext uri="{FF2B5EF4-FFF2-40B4-BE49-F238E27FC236}">
              <a16:creationId xmlns:a16="http://schemas.microsoft.com/office/drawing/2014/main" id="{00000000-0008-0000-0000-00001C6E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189" name="Text Box 2213">
          <a:extLst>
            <a:ext uri="{FF2B5EF4-FFF2-40B4-BE49-F238E27FC236}">
              <a16:creationId xmlns:a16="http://schemas.microsoft.com/office/drawing/2014/main" id="{00000000-0008-0000-0000-00001D6E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190" name="Text Box 2214">
          <a:extLst>
            <a:ext uri="{FF2B5EF4-FFF2-40B4-BE49-F238E27FC236}">
              <a16:creationId xmlns:a16="http://schemas.microsoft.com/office/drawing/2014/main" id="{00000000-0008-0000-0000-00001E6E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191" name="Text Box 2215">
          <a:extLst>
            <a:ext uri="{FF2B5EF4-FFF2-40B4-BE49-F238E27FC236}">
              <a16:creationId xmlns:a16="http://schemas.microsoft.com/office/drawing/2014/main" id="{00000000-0008-0000-0000-00001F6E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192" name="Text Box 2216">
          <a:extLst>
            <a:ext uri="{FF2B5EF4-FFF2-40B4-BE49-F238E27FC236}">
              <a16:creationId xmlns:a16="http://schemas.microsoft.com/office/drawing/2014/main" id="{00000000-0008-0000-0000-0000206E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193" name="Text Box 2217">
          <a:extLst>
            <a:ext uri="{FF2B5EF4-FFF2-40B4-BE49-F238E27FC236}">
              <a16:creationId xmlns:a16="http://schemas.microsoft.com/office/drawing/2014/main" id="{00000000-0008-0000-0000-0000216E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194" name="Text Box 2218">
          <a:extLst>
            <a:ext uri="{FF2B5EF4-FFF2-40B4-BE49-F238E27FC236}">
              <a16:creationId xmlns:a16="http://schemas.microsoft.com/office/drawing/2014/main" id="{00000000-0008-0000-0000-0000226E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195" name="Text Box 2219">
          <a:extLst>
            <a:ext uri="{FF2B5EF4-FFF2-40B4-BE49-F238E27FC236}">
              <a16:creationId xmlns:a16="http://schemas.microsoft.com/office/drawing/2014/main" id="{00000000-0008-0000-0000-0000236E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196" name="Text Box 2220">
          <a:extLst>
            <a:ext uri="{FF2B5EF4-FFF2-40B4-BE49-F238E27FC236}">
              <a16:creationId xmlns:a16="http://schemas.microsoft.com/office/drawing/2014/main" id="{00000000-0008-0000-0000-0000246E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197" name="Text Box 2221">
          <a:extLst>
            <a:ext uri="{FF2B5EF4-FFF2-40B4-BE49-F238E27FC236}">
              <a16:creationId xmlns:a16="http://schemas.microsoft.com/office/drawing/2014/main" id="{00000000-0008-0000-0000-0000256E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198" name="Text Box 2222">
          <a:extLst>
            <a:ext uri="{FF2B5EF4-FFF2-40B4-BE49-F238E27FC236}">
              <a16:creationId xmlns:a16="http://schemas.microsoft.com/office/drawing/2014/main" id="{00000000-0008-0000-0000-0000266E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199" name="Text Box 2223">
          <a:extLst>
            <a:ext uri="{FF2B5EF4-FFF2-40B4-BE49-F238E27FC236}">
              <a16:creationId xmlns:a16="http://schemas.microsoft.com/office/drawing/2014/main" id="{00000000-0008-0000-0000-0000276E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200" name="Text Box 2224">
          <a:extLst>
            <a:ext uri="{FF2B5EF4-FFF2-40B4-BE49-F238E27FC236}">
              <a16:creationId xmlns:a16="http://schemas.microsoft.com/office/drawing/2014/main" id="{00000000-0008-0000-0000-0000286E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201" name="Text Box 2225">
          <a:extLst>
            <a:ext uri="{FF2B5EF4-FFF2-40B4-BE49-F238E27FC236}">
              <a16:creationId xmlns:a16="http://schemas.microsoft.com/office/drawing/2014/main" id="{00000000-0008-0000-0000-0000296E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202" name="Text Box 2226">
          <a:extLst>
            <a:ext uri="{FF2B5EF4-FFF2-40B4-BE49-F238E27FC236}">
              <a16:creationId xmlns:a16="http://schemas.microsoft.com/office/drawing/2014/main" id="{00000000-0008-0000-0000-00002A6E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203" name="Text Box 2227">
          <a:extLst>
            <a:ext uri="{FF2B5EF4-FFF2-40B4-BE49-F238E27FC236}">
              <a16:creationId xmlns:a16="http://schemas.microsoft.com/office/drawing/2014/main" id="{00000000-0008-0000-0000-00002B6E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76200</xdr:colOff>
      <xdr:row>403</xdr:row>
      <xdr:rowOff>165100</xdr:rowOff>
    </xdr:to>
    <xdr:sp macro="" textlink="">
      <xdr:nvSpPr>
        <xdr:cNvPr id="28204" name="Text Box 2228">
          <a:extLst>
            <a:ext uri="{FF2B5EF4-FFF2-40B4-BE49-F238E27FC236}">
              <a16:creationId xmlns:a16="http://schemas.microsoft.com/office/drawing/2014/main" id="{00000000-0008-0000-0000-00002C6E0000}"/>
            </a:ext>
          </a:extLst>
        </xdr:cNvPr>
        <xdr:cNvSpPr txBox="1">
          <a:spLocks noChangeArrowheads="1"/>
        </xdr:cNvSpPr>
      </xdr:nvSpPr>
      <xdr:spPr bwMode="auto">
        <a:xfrm>
          <a:off x="322897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8205" name="Text Box 2229">
          <a:extLst>
            <a:ext uri="{FF2B5EF4-FFF2-40B4-BE49-F238E27FC236}">
              <a16:creationId xmlns:a16="http://schemas.microsoft.com/office/drawing/2014/main" id="{00000000-0008-0000-0000-00002D6E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8206" name="Text Box 2230">
          <a:extLst>
            <a:ext uri="{FF2B5EF4-FFF2-40B4-BE49-F238E27FC236}">
              <a16:creationId xmlns:a16="http://schemas.microsoft.com/office/drawing/2014/main" id="{00000000-0008-0000-0000-00002E6E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8207" name="Text Box 2231">
          <a:extLst>
            <a:ext uri="{FF2B5EF4-FFF2-40B4-BE49-F238E27FC236}">
              <a16:creationId xmlns:a16="http://schemas.microsoft.com/office/drawing/2014/main" id="{00000000-0008-0000-0000-00002F6E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8208" name="Text Box 2232">
          <a:extLst>
            <a:ext uri="{FF2B5EF4-FFF2-40B4-BE49-F238E27FC236}">
              <a16:creationId xmlns:a16="http://schemas.microsoft.com/office/drawing/2014/main" id="{00000000-0008-0000-0000-0000306E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8209" name="Text Box 2233">
          <a:extLst>
            <a:ext uri="{FF2B5EF4-FFF2-40B4-BE49-F238E27FC236}">
              <a16:creationId xmlns:a16="http://schemas.microsoft.com/office/drawing/2014/main" id="{00000000-0008-0000-0000-0000316E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8210" name="Text Box 2234">
          <a:extLst>
            <a:ext uri="{FF2B5EF4-FFF2-40B4-BE49-F238E27FC236}">
              <a16:creationId xmlns:a16="http://schemas.microsoft.com/office/drawing/2014/main" id="{00000000-0008-0000-0000-0000326E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8211" name="Text Box 2235">
          <a:extLst>
            <a:ext uri="{FF2B5EF4-FFF2-40B4-BE49-F238E27FC236}">
              <a16:creationId xmlns:a16="http://schemas.microsoft.com/office/drawing/2014/main" id="{00000000-0008-0000-0000-0000336E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8212" name="Text Box 2236">
          <a:extLst>
            <a:ext uri="{FF2B5EF4-FFF2-40B4-BE49-F238E27FC236}">
              <a16:creationId xmlns:a16="http://schemas.microsoft.com/office/drawing/2014/main" id="{00000000-0008-0000-0000-0000346E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8213" name="Text Box 2237">
          <a:extLst>
            <a:ext uri="{FF2B5EF4-FFF2-40B4-BE49-F238E27FC236}">
              <a16:creationId xmlns:a16="http://schemas.microsoft.com/office/drawing/2014/main" id="{00000000-0008-0000-0000-0000356E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8214" name="Text Box 2238">
          <a:extLst>
            <a:ext uri="{FF2B5EF4-FFF2-40B4-BE49-F238E27FC236}">
              <a16:creationId xmlns:a16="http://schemas.microsoft.com/office/drawing/2014/main" id="{00000000-0008-0000-0000-0000366E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8215" name="Text Box 2239">
          <a:extLst>
            <a:ext uri="{FF2B5EF4-FFF2-40B4-BE49-F238E27FC236}">
              <a16:creationId xmlns:a16="http://schemas.microsoft.com/office/drawing/2014/main" id="{00000000-0008-0000-0000-0000376E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8216" name="Text Box 2240">
          <a:extLst>
            <a:ext uri="{FF2B5EF4-FFF2-40B4-BE49-F238E27FC236}">
              <a16:creationId xmlns:a16="http://schemas.microsoft.com/office/drawing/2014/main" id="{00000000-0008-0000-0000-0000386E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8217" name="Text Box 2241">
          <a:extLst>
            <a:ext uri="{FF2B5EF4-FFF2-40B4-BE49-F238E27FC236}">
              <a16:creationId xmlns:a16="http://schemas.microsoft.com/office/drawing/2014/main" id="{00000000-0008-0000-0000-0000396E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403</xdr:row>
      <xdr:rowOff>0</xdr:rowOff>
    </xdr:from>
    <xdr:to>
      <xdr:col>1</xdr:col>
      <xdr:colOff>962025</xdr:colOff>
      <xdr:row>403</xdr:row>
      <xdr:rowOff>165100</xdr:rowOff>
    </xdr:to>
    <xdr:sp macro="" textlink="">
      <xdr:nvSpPr>
        <xdr:cNvPr id="28218" name="Text Box 2242">
          <a:extLst>
            <a:ext uri="{FF2B5EF4-FFF2-40B4-BE49-F238E27FC236}">
              <a16:creationId xmlns:a16="http://schemas.microsoft.com/office/drawing/2014/main" id="{00000000-0008-0000-0000-00003A6E0000}"/>
            </a:ext>
          </a:extLst>
        </xdr:cNvPr>
        <xdr:cNvSpPr txBox="1">
          <a:spLocks noChangeArrowheads="1"/>
        </xdr:cNvSpPr>
      </xdr:nvSpPr>
      <xdr:spPr bwMode="auto">
        <a:xfrm>
          <a:off x="1266825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876300</xdr:colOff>
      <xdr:row>403</xdr:row>
      <xdr:rowOff>0</xdr:rowOff>
    </xdr:from>
    <xdr:to>
      <xdr:col>1</xdr:col>
      <xdr:colOff>952500</xdr:colOff>
      <xdr:row>403</xdr:row>
      <xdr:rowOff>165100</xdr:rowOff>
    </xdr:to>
    <xdr:sp macro="" textlink="">
      <xdr:nvSpPr>
        <xdr:cNvPr id="28219" name="Text Box 2243">
          <a:extLst>
            <a:ext uri="{FF2B5EF4-FFF2-40B4-BE49-F238E27FC236}">
              <a16:creationId xmlns:a16="http://schemas.microsoft.com/office/drawing/2014/main" id="{00000000-0008-0000-0000-00003B6E0000}"/>
            </a:ext>
          </a:extLst>
        </xdr:cNvPr>
        <xdr:cNvSpPr txBox="1">
          <a:spLocks noChangeArrowheads="1"/>
        </xdr:cNvSpPr>
      </xdr:nvSpPr>
      <xdr:spPr bwMode="auto">
        <a:xfrm>
          <a:off x="1257300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876300</xdr:colOff>
      <xdr:row>403</xdr:row>
      <xdr:rowOff>0</xdr:rowOff>
    </xdr:from>
    <xdr:to>
      <xdr:col>1</xdr:col>
      <xdr:colOff>952500</xdr:colOff>
      <xdr:row>403</xdr:row>
      <xdr:rowOff>165100</xdr:rowOff>
    </xdr:to>
    <xdr:sp macro="" textlink="">
      <xdr:nvSpPr>
        <xdr:cNvPr id="28220" name="Text Box 2244">
          <a:extLst>
            <a:ext uri="{FF2B5EF4-FFF2-40B4-BE49-F238E27FC236}">
              <a16:creationId xmlns:a16="http://schemas.microsoft.com/office/drawing/2014/main" id="{00000000-0008-0000-0000-00003C6E0000}"/>
            </a:ext>
          </a:extLst>
        </xdr:cNvPr>
        <xdr:cNvSpPr txBox="1">
          <a:spLocks noChangeArrowheads="1"/>
        </xdr:cNvSpPr>
      </xdr:nvSpPr>
      <xdr:spPr bwMode="auto">
        <a:xfrm>
          <a:off x="1257300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876300</xdr:colOff>
      <xdr:row>403</xdr:row>
      <xdr:rowOff>0</xdr:rowOff>
    </xdr:from>
    <xdr:to>
      <xdr:col>1</xdr:col>
      <xdr:colOff>952500</xdr:colOff>
      <xdr:row>403</xdr:row>
      <xdr:rowOff>165100</xdr:rowOff>
    </xdr:to>
    <xdr:sp macro="" textlink="">
      <xdr:nvSpPr>
        <xdr:cNvPr id="28221" name="Text Box 2245">
          <a:extLst>
            <a:ext uri="{FF2B5EF4-FFF2-40B4-BE49-F238E27FC236}">
              <a16:creationId xmlns:a16="http://schemas.microsoft.com/office/drawing/2014/main" id="{00000000-0008-0000-0000-00003D6E0000}"/>
            </a:ext>
          </a:extLst>
        </xdr:cNvPr>
        <xdr:cNvSpPr txBox="1">
          <a:spLocks noChangeArrowheads="1"/>
        </xdr:cNvSpPr>
      </xdr:nvSpPr>
      <xdr:spPr bwMode="auto">
        <a:xfrm>
          <a:off x="1257300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876300</xdr:colOff>
      <xdr:row>403</xdr:row>
      <xdr:rowOff>0</xdr:rowOff>
    </xdr:from>
    <xdr:to>
      <xdr:col>1</xdr:col>
      <xdr:colOff>952500</xdr:colOff>
      <xdr:row>403</xdr:row>
      <xdr:rowOff>165100</xdr:rowOff>
    </xdr:to>
    <xdr:sp macro="" textlink="">
      <xdr:nvSpPr>
        <xdr:cNvPr id="28222" name="Text Box 2246">
          <a:extLst>
            <a:ext uri="{FF2B5EF4-FFF2-40B4-BE49-F238E27FC236}">
              <a16:creationId xmlns:a16="http://schemas.microsoft.com/office/drawing/2014/main" id="{00000000-0008-0000-0000-00003E6E0000}"/>
            </a:ext>
          </a:extLst>
        </xdr:cNvPr>
        <xdr:cNvSpPr txBox="1">
          <a:spLocks noChangeArrowheads="1"/>
        </xdr:cNvSpPr>
      </xdr:nvSpPr>
      <xdr:spPr bwMode="auto">
        <a:xfrm>
          <a:off x="1257300" y="7061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876300</xdr:colOff>
      <xdr:row>403</xdr:row>
      <xdr:rowOff>0</xdr:rowOff>
    </xdr:from>
    <xdr:to>
      <xdr:col>1</xdr:col>
      <xdr:colOff>952500</xdr:colOff>
      <xdr:row>410</xdr:row>
      <xdr:rowOff>21811</xdr:rowOff>
    </xdr:to>
    <xdr:sp macro="" textlink="">
      <xdr:nvSpPr>
        <xdr:cNvPr id="28223" name="Text Box 1">
          <a:extLst>
            <a:ext uri="{FF2B5EF4-FFF2-40B4-BE49-F238E27FC236}">
              <a16:creationId xmlns:a16="http://schemas.microsoft.com/office/drawing/2014/main" id="{00000000-0008-0000-0000-00003F6E0000}"/>
            </a:ext>
          </a:extLst>
        </xdr:cNvPr>
        <xdr:cNvSpPr txBox="1">
          <a:spLocks noChangeArrowheads="1"/>
        </xdr:cNvSpPr>
      </xdr:nvSpPr>
      <xdr:spPr bwMode="auto">
        <a:xfrm>
          <a:off x="1257300" y="70618350"/>
          <a:ext cx="762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876300</xdr:colOff>
      <xdr:row>403</xdr:row>
      <xdr:rowOff>0</xdr:rowOff>
    </xdr:from>
    <xdr:to>
      <xdr:col>1</xdr:col>
      <xdr:colOff>952500</xdr:colOff>
      <xdr:row>410</xdr:row>
      <xdr:rowOff>21811</xdr:rowOff>
    </xdr:to>
    <xdr:sp macro="" textlink="">
      <xdr:nvSpPr>
        <xdr:cNvPr id="28224" name="Text Box 2">
          <a:extLst>
            <a:ext uri="{FF2B5EF4-FFF2-40B4-BE49-F238E27FC236}">
              <a16:creationId xmlns:a16="http://schemas.microsoft.com/office/drawing/2014/main" id="{00000000-0008-0000-0000-0000406E0000}"/>
            </a:ext>
          </a:extLst>
        </xdr:cNvPr>
        <xdr:cNvSpPr txBox="1">
          <a:spLocks noChangeArrowheads="1"/>
        </xdr:cNvSpPr>
      </xdr:nvSpPr>
      <xdr:spPr bwMode="auto">
        <a:xfrm>
          <a:off x="1257300" y="70618350"/>
          <a:ext cx="762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876300</xdr:colOff>
      <xdr:row>403</xdr:row>
      <xdr:rowOff>0</xdr:rowOff>
    </xdr:from>
    <xdr:to>
      <xdr:col>1</xdr:col>
      <xdr:colOff>952500</xdr:colOff>
      <xdr:row>410</xdr:row>
      <xdr:rowOff>21811</xdr:rowOff>
    </xdr:to>
    <xdr:sp macro="" textlink="">
      <xdr:nvSpPr>
        <xdr:cNvPr id="28225" name="Text Box 3">
          <a:extLst>
            <a:ext uri="{FF2B5EF4-FFF2-40B4-BE49-F238E27FC236}">
              <a16:creationId xmlns:a16="http://schemas.microsoft.com/office/drawing/2014/main" id="{00000000-0008-0000-0000-0000416E0000}"/>
            </a:ext>
          </a:extLst>
        </xdr:cNvPr>
        <xdr:cNvSpPr txBox="1">
          <a:spLocks noChangeArrowheads="1"/>
        </xdr:cNvSpPr>
      </xdr:nvSpPr>
      <xdr:spPr bwMode="auto">
        <a:xfrm>
          <a:off x="1257300" y="70618350"/>
          <a:ext cx="762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876300</xdr:colOff>
      <xdr:row>403</xdr:row>
      <xdr:rowOff>0</xdr:rowOff>
    </xdr:from>
    <xdr:to>
      <xdr:col>1</xdr:col>
      <xdr:colOff>952500</xdr:colOff>
      <xdr:row>410</xdr:row>
      <xdr:rowOff>21811</xdr:rowOff>
    </xdr:to>
    <xdr:sp macro="" textlink="">
      <xdr:nvSpPr>
        <xdr:cNvPr id="28226" name="Text Box 4">
          <a:extLst>
            <a:ext uri="{FF2B5EF4-FFF2-40B4-BE49-F238E27FC236}">
              <a16:creationId xmlns:a16="http://schemas.microsoft.com/office/drawing/2014/main" id="{00000000-0008-0000-0000-0000426E0000}"/>
            </a:ext>
          </a:extLst>
        </xdr:cNvPr>
        <xdr:cNvSpPr txBox="1">
          <a:spLocks noChangeArrowheads="1"/>
        </xdr:cNvSpPr>
      </xdr:nvSpPr>
      <xdr:spPr bwMode="auto">
        <a:xfrm>
          <a:off x="1257300" y="70618350"/>
          <a:ext cx="762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251" name="Text Box 1616">
          <a:extLst>
            <a:ext uri="{FF2B5EF4-FFF2-40B4-BE49-F238E27FC236}">
              <a16:creationId xmlns:a16="http://schemas.microsoft.com/office/drawing/2014/main" id="{D392CFB5-F970-4943-8363-82D5E0A01410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252" name="Text Box 1617">
          <a:extLst>
            <a:ext uri="{FF2B5EF4-FFF2-40B4-BE49-F238E27FC236}">
              <a16:creationId xmlns:a16="http://schemas.microsoft.com/office/drawing/2014/main" id="{945BEE80-A4AD-449E-849E-C480D236054D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253" name="Text Box 1618">
          <a:extLst>
            <a:ext uri="{FF2B5EF4-FFF2-40B4-BE49-F238E27FC236}">
              <a16:creationId xmlns:a16="http://schemas.microsoft.com/office/drawing/2014/main" id="{DB640630-A0A8-4A6E-9447-8F4726441F9D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254" name="Text Box 1619">
          <a:extLst>
            <a:ext uri="{FF2B5EF4-FFF2-40B4-BE49-F238E27FC236}">
              <a16:creationId xmlns:a16="http://schemas.microsoft.com/office/drawing/2014/main" id="{C95ED9A2-3A78-4CC5-8BCF-2948C9B95869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255" name="Text Box 1620">
          <a:extLst>
            <a:ext uri="{FF2B5EF4-FFF2-40B4-BE49-F238E27FC236}">
              <a16:creationId xmlns:a16="http://schemas.microsoft.com/office/drawing/2014/main" id="{26B4F9AC-E69C-4724-A491-D3EFE0E3DC44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256" name="Text Box 1621">
          <a:extLst>
            <a:ext uri="{FF2B5EF4-FFF2-40B4-BE49-F238E27FC236}">
              <a16:creationId xmlns:a16="http://schemas.microsoft.com/office/drawing/2014/main" id="{BCA9B5FE-1824-4C5E-AD79-2122251185D8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257" name="Text Box 1622">
          <a:extLst>
            <a:ext uri="{FF2B5EF4-FFF2-40B4-BE49-F238E27FC236}">
              <a16:creationId xmlns:a16="http://schemas.microsoft.com/office/drawing/2014/main" id="{0F3A0F9C-0115-4E2C-A5E3-C0295B12D1E7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258" name="Text Box 1623">
          <a:extLst>
            <a:ext uri="{FF2B5EF4-FFF2-40B4-BE49-F238E27FC236}">
              <a16:creationId xmlns:a16="http://schemas.microsoft.com/office/drawing/2014/main" id="{27463161-C6CE-4383-926E-EC2D3CC218FC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259" name="Text Box 1624">
          <a:extLst>
            <a:ext uri="{FF2B5EF4-FFF2-40B4-BE49-F238E27FC236}">
              <a16:creationId xmlns:a16="http://schemas.microsoft.com/office/drawing/2014/main" id="{B2AD1D4C-5626-4C31-9D6E-A775D562178F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260" name="Text Box 1625">
          <a:extLst>
            <a:ext uri="{FF2B5EF4-FFF2-40B4-BE49-F238E27FC236}">
              <a16:creationId xmlns:a16="http://schemas.microsoft.com/office/drawing/2014/main" id="{0EA9684D-63E4-4544-9C6F-8286DDD3A5D1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261" name="Text Box 1626">
          <a:extLst>
            <a:ext uri="{FF2B5EF4-FFF2-40B4-BE49-F238E27FC236}">
              <a16:creationId xmlns:a16="http://schemas.microsoft.com/office/drawing/2014/main" id="{CFBE2ED0-A6D5-480D-9617-1BBD9B29F54D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262" name="Text Box 1627">
          <a:extLst>
            <a:ext uri="{FF2B5EF4-FFF2-40B4-BE49-F238E27FC236}">
              <a16:creationId xmlns:a16="http://schemas.microsoft.com/office/drawing/2014/main" id="{DEB2AD83-B903-45B5-8B3F-B70A2208669C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263" name="Text Box 1628">
          <a:extLst>
            <a:ext uri="{FF2B5EF4-FFF2-40B4-BE49-F238E27FC236}">
              <a16:creationId xmlns:a16="http://schemas.microsoft.com/office/drawing/2014/main" id="{D8012E78-0335-4CA9-A36C-56D472FAC42B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264" name="Text Box 1629">
          <a:extLst>
            <a:ext uri="{FF2B5EF4-FFF2-40B4-BE49-F238E27FC236}">
              <a16:creationId xmlns:a16="http://schemas.microsoft.com/office/drawing/2014/main" id="{FD4C3730-EC6B-4C58-89C8-9FAE43AE1204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265" name="Text Box 1630">
          <a:extLst>
            <a:ext uri="{FF2B5EF4-FFF2-40B4-BE49-F238E27FC236}">
              <a16:creationId xmlns:a16="http://schemas.microsoft.com/office/drawing/2014/main" id="{F5E0ADC8-3B9B-4704-92D6-E5F91FBECA2B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266" name="Text Box 1631">
          <a:extLst>
            <a:ext uri="{FF2B5EF4-FFF2-40B4-BE49-F238E27FC236}">
              <a16:creationId xmlns:a16="http://schemas.microsoft.com/office/drawing/2014/main" id="{32F3792F-F659-4CA0-9F29-2B9B2776E847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267" name="Text Box 1632">
          <a:extLst>
            <a:ext uri="{FF2B5EF4-FFF2-40B4-BE49-F238E27FC236}">
              <a16:creationId xmlns:a16="http://schemas.microsoft.com/office/drawing/2014/main" id="{1DD0448F-FBE1-4965-9536-6EA926810436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268" name="Text Box 1633">
          <a:extLst>
            <a:ext uri="{FF2B5EF4-FFF2-40B4-BE49-F238E27FC236}">
              <a16:creationId xmlns:a16="http://schemas.microsoft.com/office/drawing/2014/main" id="{FDC836FE-8C17-44B7-A73D-710AFF9F4429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269" name="Text Box 1634">
          <a:extLst>
            <a:ext uri="{FF2B5EF4-FFF2-40B4-BE49-F238E27FC236}">
              <a16:creationId xmlns:a16="http://schemas.microsoft.com/office/drawing/2014/main" id="{3581594E-BA56-4C71-9B0B-83D2AF081A66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270" name="Text Box 1635">
          <a:extLst>
            <a:ext uri="{FF2B5EF4-FFF2-40B4-BE49-F238E27FC236}">
              <a16:creationId xmlns:a16="http://schemas.microsoft.com/office/drawing/2014/main" id="{4DAD8995-9BBB-496C-8ADD-E2FB2D65C1EB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271" name="Text Box 1636">
          <a:extLst>
            <a:ext uri="{FF2B5EF4-FFF2-40B4-BE49-F238E27FC236}">
              <a16:creationId xmlns:a16="http://schemas.microsoft.com/office/drawing/2014/main" id="{BCC256B4-E531-4112-8B67-712ED4D9DD70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272" name="Text Box 1637">
          <a:extLst>
            <a:ext uri="{FF2B5EF4-FFF2-40B4-BE49-F238E27FC236}">
              <a16:creationId xmlns:a16="http://schemas.microsoft.com/office/drawing/2014/main" id="{497879EE-8EA3-45CF-8985-3F332026A7B3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273" name="Text Box 1638">
          <a:extLst>
            <a:ext uri="{FF2B5EF4-FFF2-40B4-BE49-F238E27FC236}">
              <a16:creationId xmlns:a16="http://schemas.microsoft.com/office/drawing/2014/main" id="{2D72F764-5885-466C-A07F-AB5A19FA1C40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274" name="Text Box 1639">
          <a:extLst>
            <a:ext uri="{FF2B5EF4-FFF2-40B4-BE49-F238E27FC236}">
              <a16:creationId xmlns:a16="http://schemas.microsoft.com/office/drawing/2014/main" id="{FCBB6CF0-833A-410D-843E-7D1DFF0C1770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275" name="Text Box 1640">
          <a:extLst>
            <a:ext uri="{FF2B5EF4-FFF2-40B4-BE49-F238E27FC236}">
              <a16:creationId xmlns:a16="http://schemas.microsoft.com/office/drawing/2014/main" id="{F3FBCBDE-284B-4D97-8E01-6A1C670A07F4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276" name="Text Box 1641">
          <a:extLst>
            <a:ext uri="{FF2B5EF4-FFF2-40B4-BE49-F238E27FC236}">
              <a16:creationId xmlns:a16="http://schemas.microsoft.com/office/drawing/2014/main" id="{5788FA33-AA56-4529-80AB-2F5F02821337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277" name="Text Box 1642">
          <a:extLst>
            <a:ext uri="{FF2B5EF4-FFF2-40B4-BE49-F238E27FC236}">
              <a16:creationId xmlns:a16="http://schemas.microsoft.com/office/drawing/2014/main" id="{5C85E9A2-C68D-4961-8864-5D3E7DC03A93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278" name="Text Box 1643">
          <a:extLst>
            <a:ext uri="{FF2B5EF4-FFF2-40B4-BE49-F238E27FC236}">
              <a16:creationId xmlns:a16="http://schemas.microsoft.com/office/drawing/2014/main" id="{1C4E24CA-2A35-4721-9C06-1D2C27A8DF9D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279" name="Text Box 1644">
          <a:extLst>
            <a:ext uri="{FF2B5EF4-FFF2-40B4-BE49-F238E27FC236}">
              <a16:creationId xmlns:a16="http://schemas.microsoft.com/office/drawing/2014/main" id="{A3087B9C-577D-4797-BBBB-E361E91C0781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280" name="Text Box 1645">
          <a:extLst>
            <a:ext uri="{FF2B5EF4-FFF2-40B4-BE49-F238E27FC236}">
              <a16:creationId xmlns:a16="http://schemas.microsoft.com/office/drawing/2014/main" id="{33DE9537-C552-4DBF-AEE7-0A6F62400794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281" name="Text Box 1646">
          <a:extLst>
            <a:ext uri="{FF2B5EF4-FFF2-40B4-BE49-F238E27FC236}">
              <a16:creationId xmlns:a16="http://schemas.microsoft.com/office/drawing/2014/main" id="{6CB58E1A-02AB-436D-B9E7-EED950AAF7F8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282" name="Text Box 1647">
          <a:extLst>
            <a:ext uri="{FF2B5EF4-FFF2-40B4-BE49-F238E27FC236}">
              <a16:creationId xmlns:a16="http://schemas.microsoft.com/office/drawing/2014/main" id="{23DF8EF0-2177-47C3-A69E-C8877FDD80FD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283" name="Text Box 1648">
          <a:extLst>
            <a:ext uri="{FF2B5EF4-FFF2-40B4-BE49-F238E27FC236}">
              <a16:creationId xmlns:a16="http://schemas.microsoft.com/office/drawing/2014/main" id="{D7B0E60F-3C0E-4851-AA42-005D63E3B4F4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284" name="Text Box 1649">
          <a:extLst>
            <a:ext uri="{FF2B5EF4-FFF2-40B4-BE49-F238E27FC236}">
              <a16:creationId xmlns:a16="http://schemas.microsoft.com/office/drawing/2014/main" id="{E755DCEC-7211-4B75-B0E4-75700F977843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285" name="Text Box 1650">
          <a:extLst>
            <a:ext uri="{FF2B5EF4-FFF2-40B4-BE49-F238E27FC236}">
              <a16:creationId xmlns:a16="http://schemas.microsoft.com/office/drawing/2014/main" id="{3FEEE2AC-D17B-4C24-9E55-A3BA41483777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286" name="Text Box 1651">
          <a:extLst>
            <a:ext uri="{FF2B5EF4-FFF2-40B4-BE49-F238E27FC236}">
              <a16:creationId xmlns:a16="http://schemas.microsoft.com/office/drawing/2014/main" id="{A7AF34C5-B240-48A0-9C96-B0E9C73970DD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287" name="Text Box 1652">
          <a:extLst>
            <a:ext uri="{FF2B5EF4-FFF2-40B4-BE49-F238E27FC236}">
              <a16:creationId xmlns:a16="http://schemas.microsoft.com/office/drawing/2014/main" id="{E5E60B35-766C-4AC6-8BCD-545F19D62EB0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288" name="Text Box 1653">
          <a:extLst>
            <a:ext uri="{FF2B5EF4-FFF2-40B4-BE49-F238E27FC236}">
              <a16:creationId xmlns:a16="http://schemas.microsoft.com/office/drawing/2014/main" id="{2C975413-41F6-4174-B5DA-B3A76EEB9A37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289" name="Text Box 1654">
          <a:extLst>
            <a:ext uri="{FF2B5EF4-FFF2-40B4-BE49-F238E27FC236}">
              <a16:creationId xmlns:a16="http://schemas.microsoft.com/office/drawing/2014/main" id="{DD3D214E-B6ED-4795-8719-970A7D03766A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290" name="Text Box 1655">
          <a:extLst>
            <a:ext uri="{FF2B5EF4-FFF2-40B4-BE49-F238E27FC236}">
              <a16:creationId xmlns:a16="http://schemas.microsoft.com/office/drawing/2014/main" id="{018C3441-F3B4-4A28-A1CC-0B85D30C21EC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291" name="Text Box 1656">
          <a:extLst>
            <a:ext uri="{FF2B5EF4-FFF2-40B4-BE49-F238E27FC236}">
              <a16:creationId xmlns:a16="http://schemas.microsoft.com/office/drawing/2014/main" id="{88D78BB6-D76D-4B50-A4B1-F674845C9EDA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292" name="Text Box 1657">
          <a:extLst>
            <a:ext uri="{FF2B5EF4-FFF2-40B4-BE49-F238E27FC236}">
              <a16:creationId xmlns:a16="http://schemas.microsoft.com/office/drawing/2014/main" id="{384AA39E-B2EB-4017-B571-A8B34E9FCB66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293" name="Text Box 1658">
          <a:extLst>
            <a:ext uri="{FF2B5EF4-FFF2-40B4-BE49-F238E27FC236}">
              <a16:creationId xmlns:a16="http://schemas.microsoft.com/office/drawing/2014/main" id="{7E8BDB2E-919A-4AE2-AAD7-D328F13D8948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294" name="Text Box 1659">
          <a:extLst>
            <a:ext uri="{FF2B5EF4-FFF2-40B4-BE49-F238E27FC236}">
              <a16:creationId xmlns:a16="http://schemas.microsoft.com/office/drawing/2014/main" id="{020AD4FF-22ED-4C4C-B7FF-00822534C0C6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295" name="Text Box 1660">
          <a:extLst>
            <a:ext uri="{FF2B5EF4-FFF2-40B4-BE49-F238E27FC236}">
              <a16:creationId xmlns:a16="http://schemas.microsoft.com/office/drawing/2014/main" id="{2C3C324C-C181-455A-A509-5E6541A90E09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296" name="Text Box 1661">
          <a:extLst>
            <a:ext uri="{FF2B5EF4-FFF2-40B4-BE49-F238E27FC236}">
              <a16:creationId xmlns:a16="http://schemas.microsoft.com/office/drawing/2014/main" id="{7B590EF2-97FD-4640-ABB4-C39CD089A5BF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297" name="Text Box 1662">
          <a:extLst>
            <a:ext uri="{FF2B5EF4-FFF2-40B4-BE49-F238E27FC236}">
              <a16:creationId xmlns:a16="http://schemas.microsoft.com/office/drawing/2014/main" id="{AC93D27A-7682-419D-9178-1F4383436156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298" name="Text Box 1663">
          <a:extLst>
            <a:ext uri="{FF2B5EF4-FFF2-40B4-BE49-F238E27FC236}">
              <a16:creationId xmlns:a16="http://schemas.microsoft.com/office/drawing/2014/main" id="{77F555C1-FDCD-48E2-A049-2EAABBF86647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299" name="Text Box 1664">
          <a:extLst>
            <a:ext uri="{FF2B5EF4-FFF2-40B4-BE49-F238E27FC236}">
              <a16:creationId xmlns:a16="http://schemas.microsoft.com/office/drawing/2014/main" id="{BA24FC18-A1BE-430D-AA73-FC662CECC5EF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300" name="Text Box 1665">
          <a:extLst>
            <a:ext uri="{FF2B5EF4-FFF2-40B4-BE49-F238E27FC236}">
              <a16:creationId xmlns:a16="http://schemas.microsoft.com/office/drawing/2014/main" id="{6D4E0488-31C1-4223-ACF9-735DCF496038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301" name="Text Box 1666">
          <a:extLst>
            <a:ext uri="{FF2B5EF4-FFF2-40B4-BE49-F238E27FC236}">
              <a16:creationId xmlns:a16="http://schemas.microsoft.com/office/drawing/2014/main" id="{C36BA40F-C72F-4FA1-8913-853FB06D7773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302" name="Text Box 1667">
          <a:extLst>
            <a:ext uri="{FF2B5EF4-FFF2-40B4-BE49-F238E27FC236}">
              <a16:creationId xmlns:a16="http://schemas.microsoft.com/office/drawing/2014/main" id="{A4ACB3A7-4FEF-4F62-A0F5-6E82B70B9CB4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303" name="Text Box 1668">
          <a:extLst>
            <a:ext uri="{FF2B5EF4-FFF2-40B4-BE49-F238E27FC236}">
              <a16:creationId xmlns:a16="http://schemas.microsoft.com/office/drawing/2014/main" id="{D0F334CF-A186-4D3C-9B83-0C0763F1FB14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304" name="Text Box 1669">
          <a:extLst>
            <a:ext uri="{FF2B5EF4-FFF2-40B4-BE49-F238E27FC236}">
              <a16:creationId xmlns:a16="http://schemas.microsoft.com/office/drawing/2014/main" id="{41145180-4D53-48B8-8621-02840A2EC04C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305" name="Text Box 1670">
          <a:extLst>
            <a:ext uri="{FF2B5EF4-FFF2-40B4-BE49-F238E27FC236}">
              <a16:creationId xmlns:a16="http://schemas.microsoft.com/office/drawing/2014/main" id="{4D8AAF51-AAEF-47FF-A637-A80CA43CCEB1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306" name="Text Box 1671">
          <a:extLst>
            <a:ext uri="{FF2B5EF4-FFF2-40B4-BE49-F238E27FC236}">
              <a16:creationId xmlns:a16="http://schemas.microsoft.com/office/drawing/2014/main" id="{B7A505AE-FD86-4C70-92A8-126595B36D3D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307" name="Text Box 1672">
          <a:extLst>
            <a:ext uri="{FF2B5EF4-FFF2-40B4-BE49-F238E27FC236}">
              <a16:creationId xmlns:a16="http://schemas.microsoft.com/office/drawing/2014/main" id="{99C6D86C-859C-4D7F-86B4-847C12457CB8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308" name="Text Box 1673">
          <a:extLst>
            <a:ext uri="{FF2B5EF4-FFF2-40B4-BE49-F238E27FC236}">
              <a16:creationId xmlns:a16="http://schemas.microsoft.com/office/drawing/2014/main" id="{D8FF9387-6027-4100-AB65-746D47E25F55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309" name="Text Box 1674">
          <a:extLst>
            <a:ext uri="{FF2B5EF4-FFF2-40B4-BE49-F238E27FC236}">
              <a16:creationId xmlns:a16="http://schemas.microsoft.com/office/drawing/2014/main" id="{570C6C14-B2F6-4658-A8B1-757262389B41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310" name="Text Box 1675">
          <a:extLst>
            <a:ext uri="{FF2B5EF4-FFF2-40B4-BE49-F238E27FC236}">
              <a16:creationId xmlns:a16="http://schemas.microsoft.com/office/drawing/2014/main" id="{A0DE06C2-8069-44DA-989D-DA80C3AB6B7A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311" name="Text Box 1676">
          <a:extLst>
            <a:ext uri="{FF2B5EF4-FFF2-40B4-BE49-F238E27FC236}">
              <a16:creationId xmlns:a16="http://schemas.microsoft.com/office/drawing/2014/main" id="{D3E4BFB3-EB26-4F3F-830C-C8E116474D8B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312" name="Text Box 1677">
          <a:extLst>
            <a:ext uri="{FF2B5EF4-FFF2-40B4-BE49-F238E27FC236}">
              <a16:creationId xmlns:a16="http://schemas.microsoft.com/office/drawing/2014/main" id="{BC9A5FC4-1880-40B8-8910-D8263F952541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313" name="Text Box 1678">
          <a:extLst>
            <a:ext uri="{FF2B5EF4-FFF2-40B4-BE49-F238E27FC236}">
              <a16:creationId xmlns:a16="http://schemas.microsoft.com/office/drawing/2014/main" id="{DDAA9F18-E1F7-4B76-8D83-254E5F28ECE7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314" name="Text Box 1679">
          <a:extLst>
            <a:ext uri="{FF2B5EF4-FFF2-40B4-BE49-F238E27FC236}">
              <a16:creationId xmlns:a16="http://schemas.microsoft.com/office/drawing/2014/main" id="{A9DF47AF-60E4-4A47-8B31-C34276030425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315" name="Text Box 1680">
          <a:extLst>
            <a:ext uri="{FF2B5EF4-FFF2-40B4-BE49-F238E27FC236}">
              <a16:creationId xmlns:a16="http://schemas.microsoft.com/office/drawing/2014/main" id="{A487C812-76A2-4048-8524-F46255A69564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316" name="Text Box 1681">
          <a:extLst>
            <a:ext uri="{FF2B5EF4-FFF2-40B4-BE49-F238E27FC236}">
              <a16:creationId xmlns:a16="http://schemas.microsoft.com/office/drawing/2014/main" id="{2BBE95D9-1C7B-4677-858B-F97D62F82E25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317" name="Text Box 1682">
          <a:extLst>
            <a:ext uri="{FF2B5EF4-FFF2-40B4-BE49-F238E27FC236}">
              <a16:creationId xmlns:a16="http://schemas.microsoft.com/office/drawing/2014/main" id="{4DA89DEC-BF0B-444C-B5FA-9E5A124B0564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318" name="Text Box 1683">
          <a:extLst>
            <a:ext uri="{FF2B5EF4-FFF2-40B4-BE49-F238E27FC236}">
              <a16:creationId xmlns:a16="http://schemas.microsoft.com/office/drawing/2014/main" id="{0DF38FB9-3B94-445F-8923-C31B40C62050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319" name="Text Box 1684">
          <a:extLst>
            <a:ext uri="{FF2B5EF4-FFF2-40B4-BE49-F238E27FC236}">
              <a16:creationId xmlns:a16="http://schemas.microsoft.com/office/drawing/2014/main" id="{A00F8627-3615-444D-8F72-9BB1C3F5482E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320" name="Text Box 1685">
          <a:extLst>
            <a:ext uri="{FF2B5EF4-FFF2-40B4-BE49-F238E27FC236}">
              <a16:creationId xmlns:a16="http://schemas.microsoft.com/office/drawing/2014/main" id="{4FB9BC75-FB36-4E21-896D-20B417B9AA7B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321" name="Text Box 1686">
          <a:extLst>
            <a:ext uri="{FF2B5EF4-FFF2-40B4-BE49-F238E27FC236}">
              <a16:creationId xmlns:a16="http://schemas.microsoft.com/office/drawing/2014/main" id="{CD8F855D-A1FD-4E76-861A-692455DDE329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322" name="Text Box 1687">
          <a:extLst>
            <a:ext uri="{FF2B5EF4-FFF2-40B4-BE49-F238E27FC236}">
              <a16:creationId xmlns:a16="http://schemas.microsoft.com/office/drawing/2014/main" id="{C43437E3-20C8-471C-9E0A-A28EB341619B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323" name="Text Box 1688">
          <a:extLst>
            <a:ext uri="{FF2B5EF4-FFF2-40B4-BE49-F238E27FC236}">
              <a16:creationId xmlns:a16="http://schemas.microsoft.com/office/drawing/2014/main" id="{D4EBB21D-AB38-4A7B-BDE4-F89FFE1C8FDB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324" name="Text Box 1689">
          <a:extLst>
            <a:ext uri="{FF2B5EF4-FFF2-40B4-BE49-F238E27FC236}">
              <a16:creationId xmlns:a16="http://schemas.microsoft.com/office/drawing/2014/main" id="{EB1B1A0D-E04F-4001-BFC9-069E4C0B3E1C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325" name="Text Box 1690">
          <a:extLst>
            <a:ext uri="{FF2B5EF4-FFF2-40B4-BE49-F238E27FC236}">
              <a16:creationId xmlns:a16="http://schemas.microsoft.com/office/drawing/2014/main" id="{F70A8429-8280-4022-ADDE-31AD45E0905B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326" name="Text Box 1691">
          <a:extLst>
            <a:ext uri="{FF2B5EF4-FFF2-40B4-BE49-F238E27FC236}">
              <a16:creationId xmlns:a16="http://schemas.microsoft.com/office/drawing/2014/main" id="{19FA5F91-317A-4C9C-B1BD-7CE47CAAF5E0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327" name="Text Box 1692">
          <a:extLst>
            <a:ext uri="{FF2B5EF4-FFF2-40B4-BE49-F238E27FC236}">
              <a16:creationId xmlns:a16="http://schemas.microsoft.com/office/drawing/2014/main" id="{B3FFFFC4-C005-4C1A-B139-2183A6E4B4FA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328" name="Text Box 1693">
          <a:extLst>
            <a:ext uri="{FF2B5EF4-FFF2-40B4-BE49-F238E27FC236}">
              <a16:creationId xmlns:a16="http://schemas.microsoft.com/office/drawing/2014/main" id="{607FA58C-C8DE-4039-8F19-753715CED99E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329" name="Text Box 1694">
          <a:extLst>
            <a:ext uri="{FF2B5EF4-FFF2-40B4-BE49-F238E27FC236}">
              <a16:creationId xmlns:a16="http://schemas.microsoft.com/office/drawing/2014/main" id="{0AA677D4-CAF8-4E06-A253-93B2A8EF0769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330" name="Text Box 1695">
          <a:extLst>
            <a:ext uri="{FF2B5EF4-FFF2-40B4-BE49-F238E27FC236}">
              <a16:creationId xmlns:a16="http://schemas.microsoft.com/office/drawing/2014/main" id="{96FD7115-9288-48D2-BB60-0D650F706079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331" name="Text Box 1696">
          <a:extLst>
            <a:ext uri="{FF2B5EF4-FFF2-40B4-BE49-F238E27FC236}">
              <a16:creationId xmlns:a16="http://schemas.microsoft.com/office/drawing/2014/main" id="{43768CE4-F3C4-4DC8-8178-306828969EDE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332" name="Text Box 1697">
          <a:extLst>
            <a:ext uri="{FF2B5EF4-FFF2-40B4-BE49-F238E27FC236}">
              <a16:creationId xmlns:a16="http://schemas.microsoft.com/office/drawing/2014/main" id="{4675E3F6-E133-4F17-B326-63443F974B51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333" name="Text Box 1698">
          <a:extLst>
            <a:ext uri="{FF2B5EF4-FFF2-40B4-BE49-F238E27FC236}">
              <a16:creationId xmlns:a16="http://schemas.microsoft.com/office/drawing/2014/main" id="{D6977CD1-891B-461F-BA81-06649CCCC95B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334" name="Text Box 1699">
          <a:extLst>
            <a:ext uri="{FF2B5EF4-FFF2-40B4-BE49-F238E27FC236}">
              <a16:creationId xmlns:a16="http://schemas.microsoft.com/office/drawing/2014/main" id="{F24E729B-B452-4E08-AC05-E12F55BC172B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335" name="Text Box 1700">
          <a:extLst>
            <a:ext uri="{FF2B5EF4-FFF2-40B4-BE49-F238E27FC236}">
              <a16:creationId xmlns:a16="http://schemas.microsoft.com/office/drawing/2014/main" id="{C689D8BA-53E8-40CF-B3F2-6A2FC0A5C5D7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336" name="Text Box 1701">
          <a:extLst>
            <a:ext uri="{FF2B5EF4-FFF2-40B4-BE49-F238E27FC236}">
              <a16:creationId xmlns:a16="http://schemas.microsoft.com/office/drawing/2014/main" id="{94F5A458-7F1C-44A8-A228-3F32A853F29C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337" name="Text Box 1702">
          <a:extLst>
            <a:ext uri="{FF2B5EF4-FFF2-40B4-BE49-F238E27FC236}">
              <a16:creationId xmlns:a16="http://schemas.microsoft.com/office/drawing/2014/main" id="{478FFA29-E9BC-4BDE-9ADF-3F318A6F78EC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338" name="Text Box 1703">
          <a:extLst>
            <a:ext uri="{FF2B5EF4-FFF2-40B4-BE49-F238E27FC236}">
              <a16:creationId xmlns:a16="http://schemas.microsoft.com/office/drawing/2014/main" id="{0E8E9E12-8C30-4F36-B243-024501B9681F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339" name="Text Box 1704">
          <a:extLst>
            <a:ext uri="{FF2B5EF4-FFF2-40B4-BE49-F238E27FC236}">
              <a16:creationId xmlns:a16="http://schemas.microsoft.com/office/drawing/2014/main" id="{C796686B-DF17-4493-9DC9-091B696815F9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340" name="Text Box 1705">
          <a:extLst>
            <a:ext uri="{FF2B5EF4-FFF2-40B4-BE49-F238E27FC236}">
              <a16:creationId xmlns:a16="http://schemas.microsoft.com/office/drawing/2014/main" id="{8820F3C8-7E35-41B6-80B9-4A0E17FBF12D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341" name="Text Box 1706">
          <a:extLst>
            <a:ext uri="{FF2B5EF4-FFF2-40B4-BE49-F238E27FC236}">
              <a16:creationId xmlns:a16="http://schemas.microsoft.com/office/drawing/2014/main" id="{F1977189-761D-4FC3-8F8B-719CA7EDC6E7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342" name="Text Box 1707">
          <a:extLst>
            <a:ext uri="{FF2B5EF4-FFF2-40B4-BE49-F238E27FC236}">
              <a16:creationId xmlns:a16="http://schemas.microsoft.com/office/drawing/2014/main" id="{AB7BFB82-56EC-4868-9232-36EC58202837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343" name="Text Box 1708">
          <a:extLst>
            <a:ext uri="{FF2B5EF4-FFF2-40B4-BE49-F238E27FC236}">
              <a16:creationId xmlns:a16="http://schemas.microsoft.com/office/drawing/2014/main" id="{F6E4DF06-758F-4F87-B3AF-D0AE25DA491B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344" name="Text Box 1709">
          <a:extLst>
            <a:ext uri="{FF2B5EF4-FFF2-40B4-BE49-F238E27FC236}">
              <a16:creationId xmlns:a16="http://schemas.microsoft.com/office/drawing/2014/main" id="{D8D36F6E-D0DE-4926-B7E5-750032E7B836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345" name="Text Box 1710">
          <a:extLst>
            <a:ext uri="{FF2B5EF4-FFF2-40B4-BE49-F238E27FC236}">
              <a16:creationId xmlns:a16="http://schemas.microsoft.com/office/drawing/2014/main" id="{305E8C29-F002-4697-82A5-2FCC806A8364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346" name="Text Box 1711">
          <a:extLst>
            <a:ext uri="{FF2B5EF4-FFF2-40B4-BE49-F238E27FC236}">
              <a16:creationId xmlns:a16="http://schemas.microsoft.com/office/drawing/2014/main" id="{C8AB2DEF-1388-4B48-8052-5066738244F7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347" name="Text Box 1712">
          <a:extLst>
            <a:ext uri="{FF2B5EF4-FFF2-40B4-BE49-F238E27FC236}">
              <a16:creationId xmlns:a16="http://schemas.microsoft.com/office/drawing/2014/main" id="{A9D2B998-10A8-411A-9AFC-873B52F22F79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348" name="Text Box 1713">
          <a:extLst>
            <a:ext uri="{FF2B5EF4-FFF2-40B4-BE49-F238E27FC236}">
              <a16:creationId xmlns:a16="http://schemas.microsoft.com/office/drawing/2014/main" id="{610A4C12-8CB1-41A6-ABD2-C52FB7D5BC74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349" name="Text Box 1714">
          <a:extLst>
            <a:ext uri="{FF2B5EF4-FFF2-40B4-BE49-F238E27FC236}">
              <a16:creationId xmlns:a16="http://schemas.microsoft.com/office/drawing/2014/main" id="{576FDA7A-E689-4811-9C73-9713A30765B6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350" name="Text Box 1715">
          <a:extLst>
            <a:ext uri="{FF2B5EF4-FFF2-40B4-BE49-F238E27FC236}">
              <a16:creationId xmlns:a16="http://schemas.microsoft.com/office/drawing/2014/main" id="{17A98758-2485-4187-B294-12B7B0BEC569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351" name="Text Box 1716">
          <a:extLst>
            <a:ext uri="{FF2B5EF4-FFF2-40B4-BE49-F238E27FC236}">
              <a16:creationId xmlns:a16="http://schemas.microsoft.com/office/drawing/2014/main" id="{B94CE779-878F-464D-9180-8FBE894B0650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352" name="Text Box 1717">
          <a:extLst>
            <a:ext uri="{FF2B5EF4-FFF2-40B4-BE49-F238E27FC236}">
              <a16:creationId xmlns:a16="http://schemas.microsoft.com/office/drawing/2014/main" id="{565E0037-FE34-4794-B8DD-D490B8D2CAB5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353" name="Text Box 1718">
          <a:extLst>
            <a:ext uri="{FF2B5EF4-FFF2-40B4-BE49-F238E27FC236}">
              <a16:creationId xmlns:a16="http://schemas.microsoft.com/office/drawing/2014/main" id="{6851D2F1-084D-41FA-A749-28D7CFC86CDB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354" name="Text Box 1719">
          <a:extLst>
            <a:ext uri="{FF2B5EF4-FFF2-40B4-BE49-F238E27FC236}">
              <a16:creationId xmlns:a16="http://schemas.microsoft.com/office/drawing/2014/main" id="{50583C76-F6F0-4711-94F1-9E4349E43AB4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355" name="Text Box 1720">
          <a:extLst>
            <a:ext uri="{FF2B5EF4-FFF2-40B4-BE49-F238E27FC236}">
              <a16:creationId xmlns:a16="http://schemas.microsoft.com/office/drawing/2014/main" id="{FD030F81-717F-4319-BFC4-FBD1D2492257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356" name="Text Box 1721">
          <a:extLst>
            <a:ext uri="{FF2B5EF4-FFF2-40B4-BE49-F238E27FC236}">
              <a16:creationId xmlns:a16="http://schemas.microsoft.com/office/drawing/2014/main" id="{973C8ED3-42BD-449C-A1A8-1EF5CE9EBEC4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357" name="Text Box 1722">
          <a:extLst>
            <a:ext uri="{FF2B5EF4-FFF2-40B4-BE49-F238E27FC236}">
              <a16:creationId xmlns:a16="http://schemas.microsoft.com/office/drawing/2014/main" id="{0DEFBA03-D7E0-4524-AC55-B3E49F6805CD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358" name="Text Box 1723">
          <a:extLst>
            <a:ext uri="{FF2B5EF4-FFF2-40B4-BE49-F238E27FC236}">
              <a16:creationId xmlns:a16="http://schemas.microsoft.com/office/drawing/2014/main" id="{2669735C-D69A-461A-A3C5-A2ECC598C5A2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359" name="Text Box 1724">
          <a:extLst>
            <a:ext uri="{FF2B5EF4-FFF2-40B4-BE49-F238E27FC236}">
              <a16:creationId xmlns:a16="http://schemas.microsoft.com/office/drawing/2014/main" id="{8ABE1EFA-075B-437E-A928-D6725E669CA1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360" name="Text Box 1725">
          <a:extLst>
            <a:ext uri="{FF2B5EF4-FFF2-40B4-BE49-F238E27FC236}">
              <a16:creationId xmlns:a16="http://schemas.microsoft.com/office/drawing/2014/main" id="{D67992C0-3555-41A4-A4D1-F4B1A81173E9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361" name="Text Box 1726">
          <a:extLst>
            <a:ext uri="{FF2B5EF4-FFF2-40B4-BE49-F238E27FC236}">
              <a16:creationId xmlns:a16="http://schemas.microsoft.com/office/drawing/2014/main" id="{76081749-16B6-449D-9B71-90FED46B0F38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362" name="Text Box 1727">
          <a:extLst>
            <a:ext uri="{FF2B5EF4-FFF2-40B4-BE49-F238E27FC236}">
              <a16:creationId xmlns:a16="http://schemas.microsoft.com/office/drawing/2014/main" id="{FFDF3A67-333D-46C5-8669-B8D27425265D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363" name="Text Box 1728">
          <a:extLst>
            <a:ext uri="{FF2B5EF4-FFF2-40B4-BE49-F238E27FC236}">
              <a16:creationId xmlns:a16="http://schemas.microsoft.com/office/drawing/2014/main" id="{8756BC13-63A3-46AC-9101-8550B828D730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364" name="Text Box 1729">
          <a:extLst>
            <a:ext uri="{FF2B5EF4-FFF2-40B4-BE49-F238E27FC236}">
              <a16:creationId xmlns:a16="http://schemas.microsoft.com/office/drawing/2014/main" id="{3F661F67-ABD3-4F41-A4D1-D661FA897CB3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365" name="Text Box 1730">
          <a:extLst>
            <a:ext uri="{FF2B5EF4-FFF2-40B4-BE49-F238E27FC236}">
              <a16:creationId xmlns:a16="http://schemas.microsoft.com/office/drawing/2014/main" id="{C7837C33-0DBE-4A7F-92F7-C23A7323C4D4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366" name="Text Box 1731">
          <a:extLst>
            <a:ext uri="{FF2B5EF4-FFF2-40B4-BE49-F238E27FC236}">
              <a16:creationId xmlns:a16="http://schemas.microsoft.com/office/drawing/2014/main" id="{8BDB7730-14D5-4CC3-A444-49BF299E35D8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367" name="Text Box 1732">
          <a:extLst>
            <a:ext uri="{FF2B5EF4-FFF2-40B4-BE49-F238E27FC236}">
              <a16:creationId xmlns:a16="http://schemas.microsoft.com/office/drawing/2014/main" id="{616B4332-F61E-4DAB-9A8E-AF1F86DF5F54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368" name="Text Box 1733">
          <a:extLst>
            <a:ext uri="{FF2B5EF4-FFF2-40B4-BE49-F238E27FC236}">
              <a16:creationId xmlns:a16="http://schemas.microsoft.com/office/drawing/2014/main" id="{8359145E-1491-4320-B4D3-780B11DBCD49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369" name="Text Box 1734">
          <a:extLst>
            <a:ext uri="{FF2B5EF4-FFF2-40B4-BE49-F238E27FC236}">
              <a16:creationId xmlns:a16="http://schemas.microsoft.com/office/drawing/2014/main" id="{2B48E895-F65B-4C2A-8DF0-951B3096853A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370" name="Text Box 1735">
          <a:extLst>
            <a:ext uri="{FF2B5EF4-FFF2-40B4-BE49-F238E27FC236}">
              <a16:creationId xmlns:a16="http://schemas.microsoft.com/office/drawing/2014/main" id="{C47819FE-33B4-4E1D-8590-1758DC2BB1CA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371" name="Text Box 1736">
          <a:extLst>
            <a:ext uri="{FF2B5EF4-FFF2-40B4-BE49-F238E27FC236}">
              <a16:creationId xmlns:a16="http://schemas.microsoft.com/office/drawing/2014/main" id="{36C835F7-D45F-46B7-853E-C2F96438C736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372" name="Text Box 1737">
          <a:extLst>
            <a:ext uri="{FF2B5EF4-FFF2-40B4-BE49-F238E27FC236}">
              <a16:creationId xmlns:a16="http://schemas.microsoft.com/office/drawing/2014/main" id="{3EA208D0-7774-4391-A4DF-4550D0DB71FE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373" name="Text Box 1738">
          <a:extLst>
            <a:ext uri="{FF2B5EF4-FFF2-40B4-BE49-F238E27FC236}">
              <a16:creationId xmlns:a16="http://schemas.microsoft.com/office/drawing/2014/main" id="{35AA7D2E-1E55-43E3-A410-2763EC5608E8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374" name="Text Box 1739">
          <a:extLst>
            <a:ext uri="{FF2B5EF4-FFF2-40B4-BE49-F238E27FC236}">
              <a16:creationId xmlns:a16="http://schemas.microsoft.com/office/drawing/2014/main" id="{D50CE3EF-956C-48C5-9741-DACFF3D56828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375" name="Text Box 1740">
          <a:extLst>
            <a:ext uri="{FF2B5EF4-FFF2-40B4-BE49-F238E27FC236}">
              <a16:creationId xmlns:a16="http://schemas.microsoft.com/office/drawing/2014/main" id="{C74ABE8D-E0F2-404C-84C4-256551BED42A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376" name="Text Box 1741">
          <a:extLst>
            <a:ext uri="{FF2B5EF4-FFF2-40B4-BE49-F238E27FC236}">
              <a16:creationId xmlns:a16="http://schemas.microsoft.com/office/drawing/2014/main" id="{9D250838-F0D7-4B1D-9133-EAB55C4D1C2B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377" name="Text Box 1742">
          <a:extLst>
            <a:ext uri="{FF2B5EF4-FFF2-40B4-BE49-F238E27FC236}">
              <a16:creationId xmlns:a16="http://schemas.microsoft.com/office/drawing/2014/main" id="{094A8DBE-6DC9-4208-A4E1-4BAEB0489CA0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378" name="Text Box 1743">
          <a:extLst>
            <a:ext uri="{FF2B5EF4-FFF2-40B4-BE49-F238E27FC236}">
              <a16:creationId xmlns:a16="http://schemas.microsoft.com/office/drawing/2014/main" id="{C71BFDCC-D0CD-43B6-8F89-B3CAEB582801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379" name="Text Box 1744">
          <a:extLst>
            <a:ext uri="{FF2B5EF4-FFF2-40B4-BE49-F238E27FC236}">
              <a16:creationId xmlns:a16="http://schemas.microsoft.com/office/drawing/2014/main" id="{11995D50-E5C3-49B6-8BA3-957D0ABDF877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380" name="Text Box 1745">
          <a:extLst>
            <a:ext uri="{FF2B5EF4-FFF2-40B4-BE49-F238E27FC236}">
              <a16:creationId xmlns:a16="http://schemas.microsoft.com/office/drawing/2014/main" id="{23A78CA3-6456-4380-AB8F-6EDC4A42DA5D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381" name="Text Box 1746">
          <a:extLst>
            <a:ext uri="{FF2B5EF4-FFF2-40B4-BE49-F238E27FC236}">
              <a16:creationId xmlns:a16="http://schemas.microsoft.com/office/drawing/2014/main" id="{D3F5522B-F65E-4562-A113-E55EF5029DB2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382" name="Text Box 1747">
          <a:extLst>
            <a:ext uri="{FF2B5EF4-FFF2-40B4-BE49-F238E27FC236}">
              <a16:creationId xmlns:a16="http://schemas.microsoft.com/office/drawing/2014/main" id="{45C1153F-87D8-4705-A972-7EC1D5795BC0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383" name="Text Box 1748">
          <a:extLst>
            <a:ext uri="{FF2B5EF4-FFF2-40B4-BE49-F238E27FC236}">
              <a16:creationId xmlns:a16="http://schemas.microsoft.com/office/drawing/2014/main" id="{C4B6F764-3796-4EBB-8E2A-D5DC6279AC42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384" name="Text Box 1749">
          <a:extLst>
            <a:ext uri="{FF2B5EF4-FFF2-40B4-BE49-F238E27FC236}">
              <a16:creationId xmlns:a16="http://schemas.microsoft.com/office/drawing/2014/main" id="{A900F92D-8AC2-4F8C-879C-75094347530E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385" name="Text Box 1750">
          <a:extLst>
            <a:ext uri="{FF2B5EF4-FFF2-40B4-BE49-F238E27FC236}">
              <a16:creationId xmlns:a16="http://schemas.microsoft.com/office/drawing/2014/main" id="{9F36D1A7-5B33-45D1-AA7F-786488E77B33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386" name="Text Box 1751">
          <a:extLst>
            <a:ext uri="{FF2B5EF4-FFF2-40B4-BE49-F238E27FC236}">
              <a16:creationId xmlns:a16="http://schemas.microsoft.com/office/drawing/2014/main" id="{7A4FE392-0FB5-47CD-A07F-C433B6C71923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387" name="Text Box 1752">
          <a:extLst>
            <a:ext uri="{FF2B5EF4-FFF2-40B4-BE49-F238E27FC236}">
              <a16:creationId xmlns:a16="http://schemas.microsoft.com/office/drawing/2014/main" id="{7F583C63-2EE5-430B-8106-46CA8D197E44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388" name="Text Box 1753">
          <a:extLst>
            <a:ext uri="{FF2B5EF4-FFF2-40B4-BE49-F238E27FC236}">
              <a16:creationId xmlns:a16="http://schemas.microsoft.com/office/drawing/2014/main" id="{C51EF6A7-0FC7-4572-876F-3922ADFE7B82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389" name="Text Box 1754">
          <a:extLst>
            <a:ext uri="{FF2B5EF4-FFF2-40B4-BE49-F238E27FC236}">
              <a16:creationId xmlns:a16="http://schemas.microsoft.com/office/drawing/2014/main" id="{FC8E637E-A529-4B39-B0E8-C406E785A3F1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390" name="Text Box 1755">
          <a:extLst>
            <a:ext uri="{FF2B5EF4-FFF2-40B4-BE49-F238E27FC236}">
              <a16:creationId xmlns:a16="http://schemas.microsoft.com/office/drawing/2014/main" id="{0EF36AB4-2D22-4526-B579-45E551861C35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391" name="Text Box 1756">
          <a:extLst>
            <a:ext uri="{FF2B5EF4-FFF2-40B4-BE49-F238E27FC236}">
              <a16:creationId xmlns:a16="http://schemas.microsoft.com/office/drawing/2014/main" id="{E51C59BE-0F14-4FBD-AC60-658A8E336429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392" name="Text Box 1757">
          <a:extLst>
            <a:ext uri="{FF2B5EF4-FFF2-40B4-BE49-F238E27FC236}">
              <a16:creationId xmlns:a16="http://schemas.microsoft.com/office/drawing/2014/main" id="{53EF27D7-A79B-4033-A53F-1E8AEEEB309B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393" name="Text Box 1758">
          <a:extLst>
            <a:ext uri="{FF2B5EF4-FFF2-40B4-BE49-F238E27FC236}">
              <a16:creationId xmlns:a16="http://schemas.microsoft.com/office/drawing/2014/main" id="{4315CE58-FF11-4332-BD61-CCADE89B7D72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394" name="Text Box 1759">
          <a:extLst>
            <a:ext uri="{FF2B5EF4-FFF2-40B4-BE49-F238E27FC236}">
              <a16:creationId xmlns:a16="http://schemas.microsoft.com/office/drawing/2014/main" id="{20073BC7-F56D-4C73-AEA4-1D76F0C43E2A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395" name="Text Box 1760">
          <a:extLst>
            <a:ext uri="{FF2B5EF4-FFF2-40B4-BE49-F238E27FC236}">
              <a16:creationId xmlns:a16="http://schemas.microsoft.com/office/drawing/2014/main" id="{6DA45A38-93DD-4B21-AF08-ED86562FA161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396" name="Text Box 1761">
          <a:extLst>
            <a:ext uri="{FF2B5EF4-FFF2-40B4-BE49-F238E27FC236}">
              <a16:creationId xmlns:a16="http://schemas.microsoft.com/office/drawing/2014/main" id="{E95B2A10-5A52-4BB7-B02D-A1C784DF07F4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397" name="Text Box 1762">
          <a:extLst>
            <a:ext uri="{FF2B5EF4-FFF2-40B4-BE49-F238E27FC236}">
              <a16:creationId xmlns:a16="http://schemas.microsoft.com/office/drawing/2014/main" id="{FA59B793-EC4E-4C43-BEFB-BCD4FCCCA8F9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398" name="Text Box 1763">
          <a:extLst>
            <a:ext uri="{FF2B5EF4-FFF2-40B4-BE49-F238E27FC236}">
              <a16:creationId xmlns:a16="http://schemas.microsoft.com/office/drawing/2014/main" id="{398CFE71-3596-45C4-AE9A-9BE27480A1A4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399" name="Text Box 1764">
          <a:extLst>
            <a:ext uri="{FF2B5EF4-FFF2-40B4-BE49-F238E27FC236}">
              <a16:creationId xmlns:a16="http://schemas.microsoft.com/office/drawing/2014/main" id="{12C5A9A2-E2F1-4676-9E9E-CF147350C0BA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400" name="Text Box 1765">
          <a:extLst>
            <a:ext uri="{FF2B5EF4-FFF2-40B4-BE49-F238E27FC236}">
              <a16:creationId xmlns:a16="http://schemas.microsoft.com/office/drawing/2014/main" id="{4F96676F-CEDC-4A94-B038-8F580E4C6569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401" name="Text Box 1766">
          <a:extLst>
            <a:ext uri="{FF2B5EF4-FFF2-40B4-BE49-F238E27FC236}">
              <a16:creationId xmlns:a16="http://schemas.microsoft.com/office/drawing/2014/main" id="{820ABCA5-679C-4924-A71F-E5B87E0A3179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402" name="Text Box 1767">
          <a:extLst>
            <a:ext uri="{FF2B5EF4-FFF2-40B4-BE49-F238E27FC236}">
              <a16:creationId xmlns:a16="http://schemas.microsoft.com/office/drawing/2014/main" id="{0797578D-3326-42E1-B2BC-7E37289BE69B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403" name="Text Box 1768">
          <a:extLst>
            <a:ext uri="{FF2B5EF4-FFF2-40B4-BE49-F238E27FC236}">
              <a16:creationId xmlns:a16="http://schemas.microsoft.com/office/drawing/2014/main" id="{03A4B409-0DB5-4592-8CFE-2DD572E82AC2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404" name="Text Box 1769">
          <a:extLst>
            <a:ext uri="{FF2B5EF4-FFF2-40B4-BE49-F238E27FC236}">
              <a16:creationId xmlns:a16="http://schemas.microsoft.com/office/drawing/2014/main" id="{F2A43467-65EA-4F7D-A869-5E7C1F3D4F6F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405" name="Text Box 1770">
          <a:extLst>
            <a:ext uri="{FF2B5EF4-FFF2-40B4-BE49-F238E27FC236}">
              <a16:creationId xmlns:a16="http://schemas.microsoft.com/office/drawing/2014/main" id="{503E17D5-F6CE-4DF0-8405-22BA4E125EA4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406" name="Text Box 1771">
          <a:extLst>
            <a:ext uri="{FF2B5EF4-FFF2-40B4-BE49-F238E27FC236}">
              <a16:creationId xmlns:a16="http://schemas.microsoft.com/office/drawing/2014/main" id="{C754186A-0166-48AB-98A0-06EEF1D00103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407" name="Text Box 1772">
          <a:extLst>
            <a:ext uri="{FF2B5EF4-FFF2-40B4-BE49-F238E27FC236}">
              <a16:creationId xmlns:a16="http://schemas.microsoft.com/office/drawing/2014/main" id="{B0B52837-BCE5-48FC-9EE0-EDB9E197D0FE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408" name="Text Box 1773">
          <a:extLst>
            <a:ext uri="{FF2B5EF4-FFF2-40B4-BE49-F238E27FC236}">
              <a16:creationId xmlns:a16="http://schemas.microsoft.com/office/drawing/2014/main" id="{B02A1FE3-DCAA-4E77-8502-8837E3490E40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409" name="Text Box 1774">
          <a:extLst>
            <a:ext uri="{FF2B5EF4-FFF2-40B4-BE49-F238E27FC236}">
              <a16:creationId xmlns:a16="http://schemas.microsoft.com/office/drawing/2014/main" id="{17CD0A15-0DD6-4C0B-8784-EEA13E9EBCF8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410" name="Text Box 1775">
          <a:extLst>
            <a:ext uri="{FF2B5EF4-FFF2-40B4-BE49-F238E27FC236}">
              <a16:creationId xmlns:a16="http://schemas.microsoft.com/office/drawing/2014/main" id="{C235ACAB-3D4C-4669-AA15-3954E8ABFFE3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411" name="Text Box 1776">
          <a:extLst>
            <a:ext uri="{FF2B5EF4-FFF2-40B4-BE49-F238E27FC236}">
              <a16:creationId xmlns:a16="http://schemas.microsoft.com/office/drawing/2014/main" id="{29F77BFA-8B89-416D-BB7F-4EA9E4AA548F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412" name="Text Box 1777">
          <a:extLst>
            <a:ext uri="{FF2B5EF4-FFF2-40B4-BE49-F238E27FC236}">
              <a16:creationId xmlns:a16="http://schemas.microsoft.com/office/drawing/2014/main" id="{8AC5DABF-B92C-43FC-8348-4E7F1A02AECA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413" name="Text Box 1778">
          <a:extLst>
            <a:ext uri="{FF2B5EF4-FFF2-40B4-BE49-F238E27FC236}">
              <a16:creationId xmlns:a16="http://schemas.microsoft.com/office/drawing/2014/main" id="{D519B4E0-35C8-4544-8A3A-3BF830C27EED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414" name="Text Box 1779">
          <a:extLst>
            <a:ext uri="{FF2B5EF4-FFF2-40B4-BE49-F238E27FC236}">
              <a16:creationId xmlns:a16="http://schemas.microsoft.com/office/drawing/2014/main" id="{A27CFC81-49D3-4EC7-893B-C7045BC20543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415" name="Text Box 1780">
          <a:extLst>
            <a:ext uri="{FF2B5EF4-FFF2-40B4-BE49-F238E27FC236}">
              <a16:creationId xmlns:a16="http://schemas.microsoft.com/office/drawing/2014/main" id="{6191B4BE-164B-4F15-916D-A7DA26F697C2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416" name="Text Box 1781">
          <a:extLst>
            <a:ext uri="{FF2B5EF4-FFF2-40B4-BE49-F238E27FC236}">
              <a16:creationId xmlns:a16="http://schemas.microsoft.com/office/drawing/2014/main" id="{70050BD4-2465-4066-891D-44A32E68A3D8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417" name="Text Box 1782">
          <a:extLst>
            <a:ext uri="{FF2B5EF4-FFF2-40B4-BE49-F238E27FC236}">
              <a16:creationId xmlns:a16="http://schemas.microsoft.com/office/drawing/2014/main" id="{BF335BFF-8E8B-4CBC-93EC-4BE87D4B288C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418" name="Text Box 1783">
          <a:extLst>
            <a:ext uri="{FF2B5EF4-FFF2-40B4-BE49-F238E27FC236}">
              <a16:creationId xmlns:a16="http://schemas.microsoft.com/office/drawing/2014/main" id="{7A724405-E5A3-4B4B-B590-CB05E0EAE53F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419" name="Text Box 1784">
          <a:extLst>
            <a:ext uri="{FF2B5EF4-FFF2-40B4-BE49-F238E27FC236}">
              <a16:creationId xmlns:a16="http://schemas.microsoft.com/office/drawing/2014/main" id="{0A775ABE-8E33-45AB-B737-48B937CBB326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420" name="Text Box 1785">
          <a:extLst>
            <a:ext uri="{FF2B5EF4-FFF2-40B4-BE49-F238E27FC236}">
              <a16:creationId xmlns:a16="http://schemas.microsoft.com/office/drawing/2014/main" id="{5CF10AA6-B142-4A62-AF38-8C7F9FB12FCF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421" name="Text Box 1786">
          <a:extLst>
            <a:ext uri="{FF2B5EF4-FFF2-40B4-BE49-F238E27FC236}">
              <a16:creationId xmlns:a16="http://schemas.microsoft.com/office/drawing/2014/main" id="{39B30F42-8D53-4BF1-A28E-1595C3401E6C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422" name="Text Box 1787">
          <a:extLst>
            <a:ext uri="{FF2B5EF4-FFF2-40B4-BE49-F238E27FC236}">
              <a16:creationId xmlns:a16="http://schemas.microsoft.com/office/drawing/2014/main" id="{6E6A5FE7-980D-44FB-9701-28F159AC6B74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423" name="Text Box 1788">
          <a:extLst>
            <a:ext uri="{FF2B5EF4-FFF2-40B4-BE49-F238E27FC236}">
              <a16:creationId xmlns:a16="http://schemas.microsoft.com/office/drawing/2014/main" id="{2BB8F167-49B7-40A9-BBD9-C57F5AA7DA2D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424" name="Text Box 1789">
          <a:extLst>
            <a:ext uri="{FF2B5EF4-FFF2-40B4-BE49-F238E27FC236}">
              <a16:creationId xmlns:a16="http://schemas.microsoft.com/office/drawing/2014/main" id="{63336F17-12DC-4A12-8F03-2CFBC3269903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425" name="Text Box 1790">
          <a:extLst>
            <a:ext uri="{FF2B5EF4-FFF2-40B4-BE49-F238E27FC236}">
              <a16:creationId xmlns:a16="http://schemas.microsoft.com/office/drawing/2014/main" id="{ECB5720A-4CAE-49BD-965A-B15F94C0AC8C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426" name="Text Box 1791">
          <a:extLst>
            <a:ext uri="{FF2B5EF4-FFF2-40B4-BE49-F238E27FC236}">
              <a16:creationId xmlns:a16="http://schemas.microsoft.com/office/drawing/2014/main" id="{B8193BCE-1EB6-46B9-9018-BE78F3F5FA38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427" name="Text Box 1792">
          <a:extLst>
            <a:ext uri="{FF2B5EF4-FFF2-40B4-BE49-F238E27FC236}">
              <a16:creationId xmlns:a16="http://schemas.microsoft.com/office/drawing/2014/main" id="{9731E5C3-C4B1-46E7-BAFE-1082AB426450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428" name="Text Box 1793">
          <a:extLst>
            <a:ext uri="{FF2B5EF4-FFF2-40B4-BE49-F238E27FC236}">
              <a16:creationId xmlns:a16="http://schemas.microsoft.com/office/drawing/2014/main" id="{54608991-0A78-4217-BF0D-374DE8893078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429" name="Text Box 1794">
          <a:extLst>
            <a:ext uri="{FF2B5EF4-FFF2-40B4-BE49-F238E27FC236}">
              <a16:creationId xmlns:a16="http://schemas.microsoft.com/office/drawing/2014/main" id="{4257461D-FC67-46E2-8831-CC83E04ADFF9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430" name="Text Box 1795">
          <a:extLst>
            <a:ext uri="{FF2B5EF4-FFF2-40B4-BE49-F238E27FC236}">
              <a16:creationId xmlns:a16="http://schemas.microsoft.com/office/drawing/2014/main" id="{CEE00F88-781B-4496-99D7-8039C8ECB4BA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431" name="Text Box 1796">
          <a:extLst>
            <a:ext uri="{FF2B5EF4-FFF2-40B4-BE49-F238E27FC236}">
              <a16:creationId xmlns:a16="http://schemas.microsoft.com/office/drawing/2014/main" id="{50D53496-A5C3-4C8D-A3FB-D7B935436F50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432" name="Text Box 1797">
          <a:extLst>
            <a:ext uri="{FF2B5EF4-FFF2-40B4-BE49-F238E27FC236}">
              <a16:creationId xmlns:a16="http://schemas.microsoft.com/office/drawing/2014/main" id="{74C39458-9323-4C77-BC97-8BD7951F06FD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433" name="Text Box 1798">
          <a:extLst>
            <a:ext uri="{FF2B5EF4-FFF2-40B4-BE49-F238E27FC236}">
              <a16:creationId xmlns:a16="http://schemas.microsoft.com/office/drawing/2014/main" id="{27526250-0A99-4909-9BA2-7114EF213D06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434" name="Text Box 1799">
          <a:extLst>
            <a:ext uri="{FF2B5EF4-FFF2-40B4-BE49-F238E27FC236}">
              <a16:creationId xmlns:a16="http://schemas.microsoft.com/office/drawing/2014/main" id="{4C7B147C-336E-444C-9676-87263D57EDB8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435" name="Text Box 1800">
          <a:extLst>
            <a:ext uri="{FF2B5EF4-FFF2-40B4-BE49-F238E27FC236}">
              <a16:creationId xmlns:a16="http://schemas.microsoft.com/office/drawing/2014/main" id="{57BC09C5-0D9C-4F11-8AE3-F438D0EFE0FB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436" name="Text Box 1801">
          <a:extLst>
            <a:ext uri="{FF2B5EF4-FFF2-40B4-BE49-F238E27FC236}">
              <a16:creationId xmlns:a16="http://schemas.microsoft.com/office/drawing/2014/main" id="{5E5147E6-E8D7-4292-93AC-7DD9ACD2F28C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437" name="Text Box 1802">
          <a:extLst>
            <a:ext uri="{FF2B5EF4-FFF2-40B4-BE49-F238E27FC236}">
              <a16:creationId xmlns:a16="http://schemas.microsoft.com/office/drawing/2014/main" id="{43BF6160-D1B8-417A-BFF4-4E9A9E21608D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438" name="Text Box 1803">
          <a:extLst>
            <a:ext uri="{FF2B5EF4-FFF2-40B4-BE49-F238E27FC236}">
              <a16:creationId xmlns:a16="http://schemas.microsoft.com/office/drawing/2014/main" id="{50A7036A-D949-45C5-9150-63466CB8A393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439" name="Text Box 1804">
          <a:extLst>
            <a:ext uri="{FF2B5EF4-FFF2-40B4-BE49-F238E27FC236}">
              <a16:creationId xmlns:a16="http://schemas.microsoft.com/office/drawing/2014/main" id="{3C7361E9-96A5-4BD3-89B2-62714BC4BA61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440" name="Text Box 1805">
          <a:extLst>
            <a:ext uri="{FF2B5EF4-FFF2-40B4-BE49-F238E27FC236}">
              <a16:creationId xmlns:a16="http://schemas.microsoft.com/office/drawing/2014/main" id="{218FFBCB-1CCD-44D1-B9CC-83C250127B4F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441" name="Text Box 1806">
          <a:extLst>
            <a:ext uri="{FF2B5EF4-FFF2-40B4-BE49-F238E27FC236}">
              <a16:creationId xmlns:a16="http://schemas.microsoft.com/office/drawing/2014/main" id="{1B0F9C6C-4181-486F-9788-EA2D57C20E4F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442" name="Text Box 1807">
          <a:extLst>
            <a:ext uri="{FF2B5EF4-FFF2-40B4-BE49-F238E27FC236}">
              <a16:creationId xmlns:a16="http://schemas.microsoft.com/office/drawing/2014/main" id="{960881DF-8719-49EA-8CE3-94EA0DC521E0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443" name="Text Box 1808">
          <a:extLst>
            <a:ext uri="{FF2B5EF4-FFF2-40B4-BE49-F238E27FC236}">
              <a16:creationId xmlns:a16="http://schemas.microsoft.com/office/drawing/2014/main" id="{97B0B81F-F95C-4AAD-8745-47891F7E5321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444" name="Text Box 1809">
          <a:extLst>
            <a:ext uri="{FF2B5EF4-FFF2-40B4-BE49-F238E27FC236}">
              <a16:creationId xmlns:a16="http://schemas.microsoft.com/office/drawing/2014/main" id="{144936A5-3271-4842-B49F-734EDB1B9675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445" name="Text Box 1810">
          <a:extLst>
            <a:ext uri="{FF2B5EF4-FFF2-40B4-BE49-F238E27FC236}">
              <a16:creationId xmlns:a16="http://schemas.microsoft.com/office/drawing/2014/main" id="{9BB082D9-D576-444B-B038-A1DB23FC9E22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446" name="Text Box 1811">
          <a:extLst>
            <a:ext uri="{FF2B5EF4-FFF2-40B4-BE49-F238E27FC236}">
              <a16:creationId xmlns:a16="http://schemas.microsoft.com/office/drawing/2014/main" id="{4CD436C2-1FD2-4F1C-B547-4E91DBF683F1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447" name="Text Box 1812">
          <a:extLst>
            <a:ext uri="{FF2B5EF4-FFF2-40B4-BE49-F238E27FC236}">
              <a16:creationId xmlns:a16="http://schemas.microsoft.com/office/drawing/2014/main" id="{BD5A7FB5-BFB2-4780-A5AF-CC8355C8E3D1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448" name="Text Box 1813">
          <a:extLst>
            <a:ext uri="{FF2B5EF4-FFF2-40B4-BE49-F238E27FC236}">
              <a16:creationId xmlns:a16="http://schemas.microsoft.com/office/drawing/2014/main" id="{E3B06DE8-BC27-4EBB-B315-5EB30B61C681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449" name="Text Box 1814">
          <a:extLst>
            <a:ext uri="{FF2B5EF4-FFF2-40B4-BE49-F238E27FC236}">
              <a16:creationId xmlns:a16="http://schemas.microsoft.com/office/drawing/2014/main" id="{CEA36341-BCC0-446B-A7BB-C394D2A63856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450" name="Text Box 1815">
          <a:extLst>
            <a:ext uri="{FF2B5EF4-FFF2-40B4-BE49-F238E27FC236}">
              <a16:creationId xmlns:a16="http://schemas.microsoft.com/office/drawing/2014/main" id="{9FCBA965-27B5-4CBF-B3D3-17C794CD46D0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451" name="Text Box 1816">
          <a:extLst>
            <a:ext uri="{FF2B5EF4-FFF2-40B4-BE49-F238E27FC236}">
              <a16:creationId xmlns:a16="http://schemas.microsoft.com/office/drawing/2014/main" id="{ABD8748A-AD38-4C59-9D5A-EB8647AAA4E3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452" name="Text Box 1817">
          <a:extLst>
            <a:ext uri="{FF2B5EF4-FFF2-40B4-BE49-F238E27FC236}">
              <a16:creationId xmlns:a16="http://schemas.microsoft.com/office/drawing/2014/main" id="{F35DAC51-DAFF-4731-A9D2-745C602C9CC1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453" name="Text Box 1818">
          <a:extLst>
            <a:ext uri="{FF2B5EF4-FFF2-40B4-BE49-F238E27FC236}">
              <a16:creationId xmlns:a16="http://schemas.microsoft.com/office/drawing/2014/main" id="{9F92C5FF-E16D-44D0-983D-687D4B2A92CF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454" name="Text Box 1819">
          <a:extLst>
            <a:ext uri="{FF2B5EF4-FFF2-40B4-BE49-F238E27FC236}">
              <a16:creationId xmlns:a16="http://schemas.microsoft.com/office/drawing/2014/main" id="{79F943D1-EFBA-44B3-9B5F-6465AA69BF22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455" name="Text Box 1820">
          <a:extLst>
            <a:ext uri="{FF2B5EF4-FFF2-40B4-BE49-F238E27FC236}">
              <a16:creationId xmlns:a16="http://schemas.microsoft.com/office/drawing/2014/main" id="{D2DDF96C-361A-4621-A6F5-8CBA20A644F8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456" name="Text Box 1821">
          <a:extLst>
            <a:ext uri="{FF2B5EF4-FFF2-40B4-BE49-F238E27FC236}">
              <a16:creationId xmlns:a16="http://schemas.microsoft.com/office/drawing/2014/main" id="{B7E12D64-DC8D-440E-99E9-1A572E41E65B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457" name="Text Box 1822">
          <a:extLst>
            <a:ext uri="{FF2B5EF4-FFF2-40B4-BE49-F238E27FC236}">
              <a16:creationId xmlns:a16="http://schemas.microsoft.com/office/drawing/2014/main" id="{E5482E0B-5C7E-4D2A-AD9F-B195565BD58B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458" name="Text Box 1823">
          <a:extLst>
            <a:ext uri="{FF2B5EF4-FFF2-40B4-BE49-F238E27FC236}">
              <a16:creationId xmlns:a16="http://schemas.microsoft.com/office/drawing/2014/main" id="{3438E412-1817-42D1-AC03-165359B1316F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459" name="Text Box 1824">
          <a:extLst>
            <a:ext uri="{FF2B5EF4-FFF2-40B4-BE49-F238E27FC236}">
              <a16:creationId xmlns:a16="http://schemas.microsoft.com/office/drawing/2014/main" id="{272FA82A-6CD8-4C56-AFB3-01F1A8816827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460" name="Text Box 1825">
          <a:extLst>
            <a:ext uri="{FF2B5EF4-FFF2-40B4-BE49-F238E27FC236}">
              <a16:creationId xmlns:a16="http://schemas.microsoft.com/office/drawing/2014/main" id="{ED51C45C-A0FD-4A0C-AB54-442BD06C5489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461" name="Text Box 1826">
          <a:extLst>
            <a:ext uri="{FF2B5EF4-FFF2-40B4-BE49-F238E27FC236}">
              <a16:creationId xmlns:a16="http://schemas.microsoft.com/office/drawing/2014/main" id="{F011BCFC-0132-4DC9-A3AF-0557A70E0661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462" name="Text Box 1827">
          <a:extLst>
            <a:ext uri="{FF2B5EF4-FFF2-40B4-BE49-F238E27FC236}">
              <a16:creationId xmlns:a16="http://schemas.microsoft.com/office/drawing/2014/main" id="{A3166FE1-0A00-4ACA-BF25-66ACE998EBBD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463" name="Text Box 1828">
          <a:extLst>
            <a:ext uri="{FF2B5EF4-FFF2-40B4-BE49-F238E27FC236}">
              <a16:creationId xmlns:a16="http://schemas.microsoft.com/office/drawing/2014/main" id="{B1A22926-A8E2-460C-8959-A1297B9D1F2E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464" name="Text Box 1829">
          <a:extLst>
            <a:ext uri="{FF2B5EF4-FFF2-40B4-BE49-F238E27FC236}">
              <a16:creationId xmlns:a16="http://schemas.microsoft.com/office/drawing/2014/main" id="{F71559D4-BC87-4A65-B3DF-F26B06D672F2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465" name="Text Box 1830">
          <a:extLst>
            <a:ext uri="{FF2B5EF4-FFF2-40B4-BE49-F238E27FC236}">
              <a16:creationId xmlns:a16="http://schemas.microsoft.com/office/drawing/2014/main" id="{F475E915-11C5-4391-9575-C558B4F4950D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466" name="Text Box 1831">
          <a:extLst>
            <a:ext uri="{FF2B5EF4-FFF2-40B4-BE49-F238E27FC236}">
              <a16:creationId xmlns:a16="http://schemas.microsoft.com/office/drawing/2014/main" id="{A2F3A702-DA51-434E-9C0F-8B1CC815EDFD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467" name="Text Box 1832">
          <a:extLst>
            <a:ext uri="{FF2B5EF4-FFF2-40B4-BE49-F238E27FC236}">
              <a16:creationId xmlns:a16="http://schemas.microsoft.com/office/drawing/2014/main" id="{B95B7335-6993-455F-BC15-82C567846358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468" name="Text Box 1833">
          <a:extLst>
            <a:ext uri="{FF2B5EF4-FFF2-40B4-BE49-F238E27FC236}">
              <a16:creationId xmlns:a16="http://schemas.microsoft.com/office/drawing/2014/main" id="{3396C3E9-F399-421F-9736-4B0461BDA5B2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469" name="Text Box 1834">
          <a:extLst>
            <a:ext uri="{FF2B5EF4-FFF2-40B4-BE49-F238E27FC236}">
              <a16:creationId xmlns:a16="http://schemas.microsoft.com/office/drawing/2014/main" id="{6B04E980-DC74-4D59-998F-8EDD949D96A5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470" name="Text Box 1835">
          <a:extLst>
            <a:ext uri="{FF2B5EF4-FFF2-40B4-BE49-F238E27FC236}">
              <a16:creationId xmlns:a16="http://schemas.microsoft.com/office/drawing/2014/main" id="{3BEDA9E5-6BED-4056-8621-74060F6495C3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471" name="Text Box 1836">
          <a:extLst>
            <a:ext uri="{FF2B5EF4-FFF2-40B4-BE49-F238E27FC236}">
              <a16:creationId xmlns:a16="http://schemas.microsoft.com/office/drawing/2014/main" id="{496C39F2-BDA8-47DB-9370-A5ECA379545B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472" name="Text Box 1837">
          <a:extLst>
            <a:ext uri="{FF2B5EF4-FFF2-40B4-BE49-F238E27FC236}">
              <a16:creationId xmlns:a16="http://schemas.microsoft.com/office/drawing/2014/main" id="{95F263DA-E648-4D83-987C-0933DA2ED785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473" name="Text Box 1838">
          <a:extLst>
            <a:ext uri="{FF2B5EF4-FFF2-40B4-BE49-F238E27FC236}">
              <a16:creationId xmlns:a16="http://schemas.microsoft.com/office/drawing/2014/main" id="{49B660D5-74D9-4EFD-A3E7-DA53552BB164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474" name="Text Box 1839">
          <a:extLst>
            <a:ext uri="{FF2B5EF4-FFF2-40B4-BE49-F238E27FC236}">
              <a16:creationId xmlns:a16="http://schemas.microsoft.com/office/drawing/2014/main" id="{A5675C2E-0804-459F-8B1A-53A50477AC7F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475" name="Text Box 1840">
          <a:extLst>
            <a:ext uri="{FF2B5EF4-FFF2-40B4-BE49-F238E27FC236}">
              <a16:creationId xmlns:a16="http://schemas.microsoft.com/office/drawing/2014/main" id="{2CC7C5DB-C05F-485F-8D9D-92114E58C8FE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476" name="Text Box 1841">
          <a:extLst>
            <a:ext uri="{FF2B5EF4-FFF2-40B4-BE49-F238E27FC236}">
              <a16:creationId xmlns:a16="http://schemas.microsoft.com/office/drawing/2014/main" id="{A705FBC8-1CAA-430F-B568-310398A4694F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477" name="Text Box 1842">
          <a:extLst>
            <a:ext uri="{FF2B5EF4-FFF2-40B4-BE49-F238E27FC236}">
              <a16:creationId xmlns:a16="http://schemas.microsoft.com/office/drawing/2014/main" id="{6E6D3526-7F6B-4DC4-B24E-7FEFC40BE03D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478" name="Text Box 1843">
          <a:extLst>
            <a:ext uri="{FF2B5EF4-FFF2-40B4-BE49-F238E27FC236}">
              <a16:creationId xmlns:a16="http://schemas.microsoft.com/office/drawing/2014/main" id="{D1B8C76C-8A79-45B0-B67F-75BB12F70301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479" name="Text Box 1844">
          <a:extLst>
            <a:ext uri="{FF2B5EF4-FFF2-40B4-BE49-F238E27FC236}">
              <a16:creationId xmlns:a16="http://schemas.microsoft.com/office/drawing/2014/main" id="{D55867BE-89F2-482F-A7D3-2372D082F039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480" name="Text Box 1845">
          <a:extLst>
            <a:ext uri="{FF2B5EF4-FFF2-40B4-BE49-F238E27FC236}">
              <a16:creationId xmlns:a16="http://schemas.microsoft.com/office/drawing/2014/main" id="{B8898238-6338-496D-AB82-B3D71D3DF57C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481" name="Text Box 1846">
          <a:extLst>
            <a:ext uri="{FF2B5EF4-FFF2-40B4-BE49-F238E27FC236}">
              <a16:creationId xmlns:a16="http://schemas.microsoft.com/office/drawing/2014/main" id="{BD1B3614-3F33-4CC2-8E10-0B93E59298CD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482" name="Text Box 1847">
          <a:extLst>
            <a:ext uri="{FF2B5EF4-FFF2-40B4-BE49-F238E27FC236}">
              <a16:creationId xmlns:a16="http://schemas.microsoft.com/office/drawing/2014/main" id="{9D338F3D-F22A-45A7-9F88-71A928AAFEC8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483" name="Text Box 1848">
          <a:extLst>
            <a:ext uri="{FF2B5EF4-FFF2-40B4-BE49-F238E27FC236}">
              <a16:creationId xmlns:a16="http://schemas.microsoft.com/office/drawing/2014/main" id="{A9A27C99-85D0-4326-9A3B-FF1BBDAB0624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484" name="Text Box 1849">
          <a:extLst>
            <a:ext uri="{FF2B5EF4-FFF2-40B4-BE49-F238E27FC236}">
              <a16:creationId xmlns:a16="http://schemas.microsoft.com/office/drawing/2014/main" id="{CD0D974C-9450-45AA-B76C-056EA4CB9E44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485" name="Text Box 1850">
          <a:extLst>
            <a:ext uri="{FF2B5EF4-FFF2-40B4-BE49-F238E27FC236}">
              <a16:creationId xmlns:a16="http://schemas.microsoft.com/office/drawing/2014/main" id="{3E8FD4F9-9B06-44C6-9FF0-3E8E2D8BBE85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486" name="Text Box 1851">
          <a:extLst>
            <a:ext uri="{FF2B5EF4-FFF2-40B4-BE49-F238E27FC236}">
              <a16:creationId xmlns:a16="http://schemas.microsoft.com/office/drawing/2014/main" id="{F13E76CD-7312-463C-BD84-EA6AB8859516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487" name="Text Box 1852">
          <a:extLst>
            <a:ext uri="{FF2B5EF4-FFF2-40B4-BE49-F238E27FC236}">
              <a16:creationId xmlns:a16="http://schemas.microsoft.com/office/drawing/2014/main" id="{C669AF8C-EBA2-4032-B9C2-A20C0AC10E8F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488" name="Text Box 1853">
          <a:extLst>
            <a:ext uri="{FF2B5EF4-FFF2-40B4-BE49-F238E27FC236}">
              <a16:creationId xmlns:a16="http://schemas.microsoft.com/office/drawing/2014/main" id="{7F9785E6-4410-4EF0-915D-0A494288FC14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489" name="Text Box 1854">
          <a:extLst>
            <a:ext uri="{FF2B5EF4-FFF2-40B4-BE49-F238E27FC236}">
              <a16:creationId xmlns:a16="http://schemas.microsoft.com/office/drawing/2014/main" id="{FD367613-3C57-46A0-9089-6008C2C2678D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490" name="Text Box 1855">
          <a:extLst>
            <a:ext uri="{FF2B5EF4-FFF2-40B4-BE49-F238E27FC236}">
              <a16:creationId xmlns:a16="http://schemas.microsoft.com/office/drawing/2014/main" id="{818C1E1C-1810-4484-AC2C-E4D4138C8860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491" name="Text Box 1856">
          <a:extLst>
            <a:ext uri="{FF2B5EF4-FFF2-40B4-BE49-F238E27FC236}">
              <a16:creationId xmlns:a16="http://schemas.microsoft.com/office/drawing/2014/main" id="{A572F950-7CEC-4984-98CD-B2FF031E9C87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492" name="Text Box 1857">
          <a:extLst>
            <a:ext uri="{FF2B5EF4-FFF2-40B4-BE49-F238E27FC236}">
              <a16:creationId xmlns:a16="http://schemas.microsoft.com/office/drawing/2014/main" id="{C591B3FE-33B0-407C-BEFC-5F7C6365D52B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493" name="Text Box 1858">
          <a:extLst>
            <a:ext uri="{FF2B5EF4-FFF2-40B4-BE49-F238E27FC236}">
              <a16:creationId xmlns:a16="http://schemas.microsoft.com/office/drawing/2014/main" id="{39FFA613-99D5-488E-BCEC-ADE6684047D5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494" name="Text Box 1859">
          <a:extLst>
            <a:ext uri="{FF2B5EF4-FFF2-40B4-BE49-F238E27FC236}">
              <a16:creationId xmlns:a16="http://schemas.microsoft.com/office/drawing/2014/main" id="{C0C5C2F8-05C2-463A-8B73-5136A531443C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495" name="Text Box 1860">
          <a:extLst>
            <a:ext uri="{FF2B5EF4-FFF2-40B4-BE49-F238E27FC236}">
              <a16:creationId xmlns:a16="http://schemas.microsoft.com/office/drawing/2014/main" id="{F40604C9-248B-4EE3-B7D0-94D2E8E369D2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496" name="Text Box 1861">
          <a:extLst>
            <a:ext uri="{FF2B5EF4-FFF2-40B4-BE49-F238E27FC236}">
              <a16:creationId xmlns:a16="http://schemas.microsoft.com/office/drawing/2014/main" id="{CE4EE600-DC45-4012-91A7-DAF3A2203AB7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497" name="Text Box 1862">
          <a:extLst>
            <a:ext uri="{FF2B5EF4-FFF2-40B4-BE49-F238E27FC236}">
              <a16:creationId xmlns:a16="http://schemas.microsoft.com/office/drawing/2014/main" id="{07A5A309-35CE-456A-ADE5-A6B2876F1E01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498" name="Text Box 1863">
          <a:extLst>
            <a:ext uri="{FF2B5EF4-FFF2-40B4-BE49-F238E27FC236}">
              <a16:creationId xmlns:a16="http://schemas.microsoft.com/office/drawing/2014/main" id="{B590F97C-920F-40AA-8DCF-6502A6E293FF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499" name="Text Box 1864">
          <a:extLst>
            <a:ext uri="{FF2B5EF4-FFF2-40B4-BE49-F238E27FC236}">
              <a16:creationId xmlns:a16="http://schemas.microsoft.com/office/drawing/2014/main" id="{2B306436-AEA6-4464-9E61-79B129964146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500" name="Text Box 1865">
          <a:extLst>
            <a:ext uri="{FF2B5EF4-FFF2-40B4-BE49-F238E27FC236}">
              <a16:creationId xmlns:a16="http://schemas.microsoft.com/office/drawing/2014/main" id="{47335F87-CBE5-4EA7-A7DC-97D41881BEA7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501" name="Text Box 1866">
          <a:extLst>
            <a:ext uri="{FF2B5EF4-FFF2-40B4-BE49-F238E27FC236}">
              <a16:creationId xmlns:a16="http://schemas.microsoft.com/office/drawing/2014/main" id="{93FF3267-96D6-4605-963D-7F6E82DC7074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502" name="Text Box 1867">
          <a:extLst>
            <a:ext uri="{FF2B5EF4-FFF2-40B4-BE49-F238E27FC236}">
              <a16:creationId xmlns:a16="http://schemas.microsoft.com/office/drawing/2014/main" id="{0C5D3152-0869-4DFE-9AB3-7EFCA4491E7D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876300</xdr:colOff>
      <xdr:row>403</xdr:row>
      <xdr:rowOff>0</xdr:rowOff>
    </xdr:from>
    <xdr:ext cx="76200" cy="165100"/>
    <xdr:sp macro="" textlink="">
      <xdr:nvSpPr>
        <xdr:cNvPr id="1503" name="Text Box 1868">
          <a:extLst>
            <a:ext uri="{FF2B5EF4-FFF2-40B4-BE49-F238E27FC236}">
              <a16:creationId xmlns:a16="http://schemas.microsoft.com/office/drawing/2014/main" id="{5F6E5EB1-2733-4C25-B4BF-0E60B986B903}"/>
            </a:ext>
          </a:extLst>
        </xdr:cNvPr>
        <xdr:cNvSpPr txBox="1">
          <a:spLocks noChangeArrowheads="1"/>
        </xdr:cNvSpPr>
      </xdr:nvSpPr>
      <xdr:spPr bwMode="auto">
        <a:xfrm>
          <a:off x="1228725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876300</xdr:colOff>
      <xdr:row>403</xdr:row>
      <xdr:rowOff>0</xdr:rowOff>
    </xdr:from>
    <xdr:ext cx="76200" cy="165100"/>
    <xdr:sp macro="" textlink="">
      <xdr:nvSpPr>
        <xdr:cNvPr id="1504" name="Text Box 1869">
          <a:extLst>
            <a:ext uri="{FF2B5EF4-FFF2-40B4-BE49-F238E27FC236}">
              <a16:creationId xmlns:a16="http://schemas.microsoft.com/office/drawing/2014/main" id="{38C2EE36-BA9F-45F4-BC8E-0E2C6374EFC2}"/>
            </a:ext>
          </a:extLst>
        </xdr:cNvPr>
        <xdr:cNvSpPr txBox="1">
          <a:spLocks noChangeArrowheads="1"/>
        </xdr:cNvSpPr>
      </xdr:nvSpPr>
      <xdr:spPr bwMode="auto">
        <a:xfrm>
          <a:off x="1228725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876300</xdr:colOff>
      <xdr:row>403</xdr:row>
      <xdr:rowOff>0</xdr:rowOff>
    </xdr:from>
    <xdr:ext cx="76200" cy="165100"/>
    <xdr:sp macro="" textlink="">
      <xdr:nvSpPr>
        <xdr:cNvPr id="1505" name="Text Box 1870">
          <a:extLst>
            <a:ext uri="{FF2B5EF4-FFF2-40B4-BE49-F238E27FC236}">
              <a16:creationId xmlns:a16="http://schemas.microsoft.com/office/drawing/2014/main" id="{47ABB570-7B7B-49C6-926D-03AB2DD232D6}"/>
            </a:ext>
          </a:extLst>
        </xdr:cNvPr>
        <xdr:cNvSpPr txBox="1">
          <a:spLocks noChangeArrowheads="1"/>
        </xdr:cNvSpPr>
      </xdr:nvSpPr>
      <xdr:spPr bwMode="auto">
        <a:xfrm>
          <a:off x="1228725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876300</xdr:colOff>
      <xdr:row>403</xdr:row>
      <xdr:rowOff>0</xdr:rowOff>
    </xdr:from>
    <xdr:ext cx="76200" cy="165100"/>
    <xdr:sp macro="" textlink="">
      <xdr:nvSpPr>
        <xdr:cNvPr id="1506" name="Text Box 1871">
          <a:extLst>
            <a:ext uri="{FF2B5EF4-FFF2-40B4-BE49-F238E27FC236}">
              <a16:creationId xmlns:a16="http://schemas.microsoft.com/office/drawing/2014/main" id="{D8753A00-81D1-484B-86A4-5300218B5784}"/>
            </a:ext>
          </a:extLst>
        </xdr:cNvPr>
        <xdr:cNvSpPr txBox="1">
          <a:spLocks noChangeArrowheads="1"/>
        </xdr:cNvSpPr>
      </xdr:nvSpPr>
      <xdr:spPr bwMode="auto">
        <a:xfrm>
          <a:off x="1228725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507" name="Text Box 1876">
          <a:extLst>
            <a:ext uri="{FF2B5EF4-FFF2-40B4-BE49-F238E27FC236}">
              <a16:creationId xmlns:a16="http://schemas.microsoft.com/office/drawing/2014/main" id="{A62C2465-E30B-4A9C-A679-70097447A98B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508" name="Text Box 1877">
          <a:extLst>
            <a:ext uri="{FF2B5EF4-FFF2-40B4-BE49-F238E27FC236}">
              <a16:creationId xmlns:a16="http://schemas.microsoft.com/office/drawing/2014/main" id="{9CD08DFD-EC25-4BE7-BE06-112A26F3A6F4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509" name="Text Box 1878">
          <a:extLst>
            <a:ext uri="{FF2B5EF4-FFF2-40B4-BE49-F238E27FC236}">
              <a16:creationId xmlns:a16="http://schemas.microsoft.com/office/drawing/2014/main" id="{8D77F66E-3CED-4EB7-8CD0-65519CC7B7AB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510" name="Text Box 1879">
          <a:extLst>
            <a:ext uri="{FF2B5EF4-FFF2-40B4-BE49-F238E27FC236}">
              <a16:creationId xmlns:a16="http://schemas.microsoft.com/office/drawing/2014/main" id="{53EA3B0A-9217-4AD4-8077-09AE3FA679ED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511" name="Text Box 1880">
          <a:extLst>
            <a:ext uri="{FF2B5EF4-FFF2-40B4-BE49-F238E27FC236}">
              <a16:creationId xmlns:a16="http://schemas.microsoft.com/office/drawing/2014/main" id="{71CA8F8B-6800-4C3F-977E-174396664F07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512" name="Text Box 1881">
          <a:extLst>
            <a:ext uri="{FF2B5EF4-FFF2-40B4-BE49-F238E27FC236}">
              <a16:creationId xmlns:a16="http://schemas.microsoft.com/office/drawing/2014/main" id="{6903FD1F-C790-4462-A166-087273B7F999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513" name="Text Box 1882">
          <a:extLst>
            <a:ext uri="{FF2B5EF4-FFF2-40B4-BE49-F238E27FC236}">
              <a16:creationId xmlns:a16="http://schemas.microsoft.com/office/drawing/2014/main" id="{12E573C4-0507-4DAA-904B-C9E2A1462E19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514" name="Text Box 1883">
          <a:extLst>
            <a:ext uri="{FF2B5EF4-FFF2-40B4-BE49-F238E27FC236}">
              <a16:creationId xmlns:a16="http://schemas.microsoft.com/office/drawing/2014/main" id="{13038A7F-71A0-46AE-814D-C0A49ACB40A0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515" name="Text Box 1884">
          <a:extLst>
            <a:ext uri="{FF2B5EF4-FFF2-40B4-BE49-F238E27FC236}">
              <a16:creationId xmlns:a16="http://schemas.microsoft.com/office/drawing/2014/main" id="{D0F06B5F-FDB5-41BE-88BE-6A27EF0BB7BF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516" name="Text Box 1885">
          <a:extLst>
            <a:ext uri="{FF2B5EF4-FFF2-40B4-BE49-F238E27FC236}">
              <a16:creationId xmlns:a16="http://schemas.microsoft.com/office/drawing/2014/main" id="{541167E7-8E04-48D3-80F5-B14C54020EE9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517" name="Text Box 1886">
          <a:extLst>
            <a:ext uri="{FF2B5EF4-FFF2-40B4-BE49-F238E27FC236}">
              <a16:creationId xmlns:a16="http://schemas.microsoft.com/office/drawing/2014/main" id="{7EB60F29-E957-4D80-943C-F9FDAD375768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518" name="Text Box 1887">
          <a:extLst>
            <a:ext uri="{FF2B5EF4-FFF2-40B4-BE49-F238E27FC236}">
              <a16:creationId xmlns:a16="http://schemas.microsoft.com/office/drawing/2014/main" id="{E8ACF458-C909-4560-853A-37FCB45EE849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519" name="Text Box 1888">
          <a:extLst>
            <a:ext uri="{FF2B5EF4-FFF2-40B4-BE49-F238E27FC236}">
              <a16:creationId xmlns:a16="http://schemas.microsoft.com/office/drawing/2014/main" id="{A1AB26AD-7869-4CD1-82C9-50F48B805F2D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520" name="Text Box 1889">
          <a:extLst>
            <a:ext uri="{FF2B5EF4-FFF2-40B4-BE49-F238E27FC236}">
              <a16:creationId xmlns:a16="http://schemas.microsoft.com/office/drawing/2014/main" id="{7AAB7C83-3993-4C6E-9A81-50D4445A3519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521" name="Text Box 1890">
          <a:extLst>
            <a:ext uri="{FF2B5EF4-FFF2-40B4-BE49-F238E27FC236}">
              <a16:creationId xmlns:a16="http://schemas.microsoft.com/office/drawing/2014/main" id="{A0E6FBC1-C9D9-4D1A-83AE-50D11308A2DC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522" name="Text Box 1891">
          <a:extLst>
            <a:ext uri="{FF2B5EF4-FFF2-40B4-BE49-F238E27FC236}">
              <a16:creationId xmlns:a16="http://schemas.microsoft.com/office/drawing/2014/main" id="{C6F823E9-68FB-4AA2-91AA-98DDA5258355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523" name="Text Box 1892">
          <a:extLst>
            <a:ext uri="{FF2B5EF4-FFF2-40B4-BE49-F238E27FC236}">
              <a16:creationId xmlns:a16="http://schemas.microsoft.com/office/drawing/2014/main" id="{7829C7AC-4D3C-4314-B35D-0780A20A8C50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524" name="Text Box 1893">
          <a:extLst>
            <a:ext uri="{FF2B5EF4-FFF2-40B4-BE49-F238E27FC236}">
              <a16:creationId xmlns:a16="http://schemas.microsoft.com/office/drawing/2014/main" id="{52061A20-41FF-49DE-8B5A-EDF13842787E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525" name="Text Box 1894">
          <a:extLst>
            <a:ext uri="{FF2B5EF4-FFF2-40B4-BE49-F238E27FC236}">
              <a16:creationId xmlns:a16="http://schemas.microsoft.com/office/drawing/2014/main" id="{D8DBD17A-05C4-4794-AE68-0FA82390FD16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526" name="Text Box 1895">
          <a:extLst>
            <a:ext uri="{FF2B5EF4-FFF2-40B4-BE49-F238E27FC236}">
              <a16:creationId xmlns:a16="http://schemas.microsoft.com/office/drawing/2014/main" id="{DF15E8EB-128E-4271-BF4D-B77732786C24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527" name="Text Box 1896">
          <a:extLst>
            <a:ext uri="{FF2B5EF4-FFF2-40B4-BE49-F238E27FC236}">
              <a16:creationId xmlns:a16="http://schemas.microsoft.com/office/drawing/2014/main" id="{A7AA78C3-3AFA-4508-8AF3-FA983C4C8064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528" name="Text Box 1897">
          <a:extLst>
            <a:ext uri="{FF2B5EF4-FFF2-40B4-BE49-F238E27FC236}">
              <a16:creationId xmlns:a16="http://schemas.microsoft.com/office/drawing/2014/main" id="{5D8020AD-7FEB-4BEA-A411-7713A50137E3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529" name="Text Box 1898">
          <a:extLst>
            <a:ext uri="{FF2B5EF4-FFF2-40B4-BE49-F238E27FC236}">
              <a16:creationId xmlns:a16="http://schemas.microsoft.com/office/drawing/2014/main" id="{A17FD4E1-889F-4BDD-AE85-6A7D49667C19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530" name="Text Box 1899">
          <a:extLst>
            <a:ext uri="{FF2B5EF4-FFF2-40B4-BE49-F238E27FC236}">
              <a16:creationId xmlns:a16="http://schemas.microsoft.com/office/drawing/2014/main" id="{77A1AF9B-0501-4264-B608-942ADD2D9E6A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531" name="Text Box 1900">
          <a:extLst>
            <a:ext uri="{FF2B5EF4-FFF2-40B4-BE49-F238E27FC236}">
              <a16:creationId xmlns:a16="http://schemas.microsoft.com/office/drawing/2014/main" id="{F7D9532F-8EA7-4D38-9462-5FBAFD252EFD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532" name="Text Box 1901">
          <a:extLst>
            <a:ext uri="{FF2B5EF4-FFF2-40B4-BE49-F238E27FC236}">
              <a16:creationId xmlns:a16="http://schemas.microsoft.com/office/drawing/2014/main" id="{DB89A1A3-644E-44C4-9192-3B09D7259F32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533" name="Text Box 1902">
          <a:extLst>
            <a:ext uri="{FF2B5EF4-FFF2-40B4-BE49-F238E27FC236}">
              <a16:creationId xmlns:a16="http://schemas.microsoft.com/office/drawing/2014/main" id="{5DE4349E-E29D-4384-BE9A-16C0104C1DB8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534" name="Text Box 1903">
          <a:extLst>
            <a:ext uri="{FF2B5EF4-FFF2-40B4-BE49-F238E27FC236}">
              <a16:creationId xmlns:a16="http://schemas.microsoft.com/office/drawing/2014/main" id="{0E8B598C-6AA9-4293-A8F1-E42C138ABCCC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535" name="Text Box 1904">
          <a:extLst>
            <a:ext uri="{FF2B5EF4-FFF2-40B4-BE49-F238E27FC236}">
              <a16:creationId xmlns:a16="http://schemas.microsoft.com/office/drawing/2014/main" id="{68B0D14D-3B91-47A8-840E-D2F78A0DE3D3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536" name="Text Box 1905">
          <a:extLst>
            <a:ext uri="{FF2B5EF4-FFF2-40B4-BE49-F238E27FC236}">
              <a16:creationId xmlns:a16="http://schemas.microsoft.com/office/drawing/2014/main" id="{9DE06788-97BA-446D-9259-6C337DB049CC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537" name="Text Box 1906">
          <a:extLst>
            <a:ext uri="{FF2B5EF4-FFF2-40B4-BE49-F238E27FC236}">
              <a16:creationId xmlns:a16="http://schemas.microsoft.com/office/drawing/2014/main" id="{140E5088-6902-466A-BC61-EE390B5BD5BA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538" name="Text Box 1907">
          <a:extLst>
            <a:ext uri="{FF2B5EF4-FFF2-40B4-BE49-F238E27FC236}">
              <a16:creationId xmlns:a16="http://schemas.microsoft.com/office/drawing/2014/main" id="{EF78C2C7-D44D-4AB2-BC7E-DD502FB97043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539" name="Text Box 1908">
          <a:extLst>
            <a:ext uri="{FF2B5EF4-FFF2-40B4-BE49-F238E27FC236}">
              <a16:creationId xmlns:a16="http://schemas.microsoft.com/office/drawing/2014/main" id="{98252C1C-058C-49A5-8CF0-FC8362BB093F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540" name="Text Box 1909">
          <a:extLst>
            <a:ext uri="{FF2B5EF4-FFF2-40B4-BE49-F238E27FC236}">
              <a16:creationId xmlns:a16="http://schemas.microsoft.com/office/drawing/2014/main" id="{9BCC6A80-4D30-466E-88A1-C3AD016BF7D7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541" name="Text Box 1910">
          <a:extLst>
            <a:ext uri="{FF2B5EF4-FFF2-40B4-BE49-F238E27FC236}">
              <a16:creationId xmlns:a16="http://schemas.microsoft.com/office/drawing/2014/main" id="{0A3D54F1-D6DF-4310-A144-677CE7B09245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542" name="Text Box 1911">
          <a:extLst>
            <a:ext uri="{FF2B5EF4-FFF2-40B4-BE49-F238E27FC236}">
              <a16:creationId xmlns:a16="http://schemas.microsoft.com/office/drawing/2014/main" id="{6FDFA0CA-41B0-4559-ACBC-D8E7E285EAC0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543" name="Text Box 1912">
          <a:extLst>
            <a:ext uri="{FF2B5EF4-FFF2-40B4-BE49-F238E27FC236}">
              <a16:creationId xmlns:a16="http://schemas.microsoft.com/office/drawing/2014/main" id="{A61C3CF9-13F0-4C65-8957-513721542A9D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544" name="Text Box 1913">
          <a:extLst>
            <a:ext uri="{FF2B5EF4-FFF2-40B4-BE49-F238E27FC236}">
              <a16:creationId xmlns:a16="http://schemas.microsoft.com/office/drawing/2014/main" id="{D83331EF-1176-42E8-97DF-0A4B4D59DA37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545" name="Text Box 1914">
          <a:extLst>
            <a:ext uri="{FF2B5EF4-FFF2-40B4-BE49-F238E27FC236}">
              <a16:creationId xmlns:a16="http://schemas.microsoft.com/office/drawing/2014/main" id="{B38DD290-8415-4FD3-8F25-E97848D7372A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546" name="Text Box 1915">
          <a:extLst>
            <a:ext uri="{FF2B5EF4-FFF2-40B4-BE49-F238E27FC236}">
              <a16:creationId xmlns:a16="http://schemas.microsoft.com/office/drawing/2014/main" id="{4CF06491-9F90-4A02-8E8C-730E760AFDF3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547" name="Text Box 1916">
          <a:extLst>
            <a:ext uri="{FF2B5EF4-FFF2-40B4-BE49-F238E27FC236}">
              <a16:creationId xmlns:a16="http://schemas.microsoft.com/office/drawing/2014/main" id="{4C14E82F-42A0-4FBF-BD15-809BC62258FD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548" name="Text Box 1917">
          <a:extLst>
            <a:ext uri="{FF2B5EF4-FFF2-40B4-BE49-F238E27FC236}">
              <a16:creationId xmlns:a16="http://schemas.microsoft.com/office/drawing/2014/main" id="{4D1F4586-C8B7-4AC3-96EB-F0C91DCA5E2C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549" name="Text Box 1918">
          <a:extLst>
            <a:ext uri="{FF2B5EF4-FFF2-40B4-BE49-F238E27FC236}">
              <a16:creationId xmlns:a16="http://schemas.microsoft.com/office/drawing/2014/main" id="{C4903704-AFE1-49FA-B81A-4EA784E17B90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550" name="Text Box 1919">
          <a:extLst>
            <a:ext uri="{FF2B5EF4-FFF2-40B4-BE49-F238E27FC236}">
              <a16:creationId xmlns:a16="http://schemas.microsoft.com/office/drawing/2014/main" id="{DD16D35A-F7CD-4560-839D-8797695FDCCD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551" name="Text Box 1920">
          <a:extLst>
            <a:ext uri="{FF2B5EF4-FFF2-40B4-BE49-F238E27FC236}">
              <a16:creationId xmlns:a16="http://schemas.microsoft.com/office/drawing/2014/main" id="{0EDD608B-F7A8-40CA-8E6E-47A70CB69401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552" name="Text Box 1921">
          <a:extLst>
            <a:ext uri="{FF2B5EF4-FFF2-40B4-BE49-F238E27FC236}">
              <a16:creationId xmlns:a16="http://schemas.microsoft.com/office/drawing/2014/main" id="{83B33774-02DA-4926-8EAE-F3722E681228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553" name="Text Box 1922">
          <a:extLst>
            <a:ext uri="{FF2B5EF4-FFF2-40B4-BE49-F238E27FC236}">
              <a16:creationId xmlns:a16="http://schemas.microsoft.com/office/drawing/2014/main" id="{61BE6A81-E39D-46A4-AF89-AABCD3B86944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554" name="Text Box 1923">
          <a:extLst>
            <a:ext uri="{FF2B5EF4-FFF2-40B4-BE49-F238E27FC236}">
              <a16:creationId xmlns:a16="http://schemas.microsoft.com/office/drawing/2014/main" id="{75C50999-3F7D-4FFB-A164-8B9E88A35C53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555" name="Text Box 1924">
          <a:extLst>
            <a:ext uri="{FF2B5EF4-FFF2-40B4-BE49-F238E27FC236}">
              <a16:creationId xmlns:a16="http://schemas.microsoft.com/office/drawing/2014/main" id="{3DF7A6B6-5E31-4A3B-BFE4-9FF448CA13D3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556" name="Text Box 1925">
          <a:extLst>
            <a:ext uri="{FF2B5EF4-FFF2-40B4-BE49-F238E27FC236}">
              <a16:creationId xmlns:a16="http://schemas.microsoft.com/office/drawing/2014/main" id="{DF31B677-4141-45B9-9EBE-54A745E6CE59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557" name="Text Box 1926">
          <a:extLst>
            <a:ext uri="{FF2B5EF4-FFF2-40B4-BE49-F238E27FC236}">
              <a16:creationId xmlns:a16="http://schemas.microsoft.com/office/drawing/2014/main" id="{E345357C-F2AA-4271-851E-33036110813C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558" name="Text Box 1927">
          <a:extLst>
            <a:ext uri="{FF2B5EF4-FFF2-40B4-BE49-F238E27FC236}">
              <a16:creationId xmlns:a16="http://schemas.microsoft.com/office/drawing/2014/main" id="{A615F21D-5156-41D5-BE20-3E1FE36924AD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559" name="Text Box 1928">
          <a:extLst>
            <a:ext uri="{FF2B5EF4-FFF2-40B4-BE49-F238E27FC236}">
              <a16:creationId xmlns:a16="http://schemas.microsoft.com/office/drawing/2014/main" id="{D2D44575-FD64-483E-8EE4-72716A83ECCD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560" name="Text Box 1929">
          <a:extLst>
            <a:ext uri="{FF2B5EF4-FFF2-40B4-BE49-F238E27FC236}">
              <a16:creationId xmlns:a16="http://schemas.microsoft.com/office/drawing/2014/main" id="{4F8542A5-94DF-40B2-9734-0643BBAEC94D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561" name="Text Box 1930">
          <a:extLst>
            <a:ext uri="{FF2B5EF4-FFF2-40B4-BE49-F238E27FC236}">
              <a16:creationId xmlns:a16="http://schemas.microsoft.com/office/drawing/2014/main" id="{540B360D-6E30-45DE-A2DC-5BE6CCEF1DB9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562" name="Text Box 1931">
          <a:extLst>
            <a:ext uri="{FF2B5EF4-FFF2-40B4-BE49-F238E27FC236}">
              <a16:creationId xmlns:a16="http://schemas.microsoft.com/office/drawing/2014/main" id="{4DFB13DA-BDF4-4135-9801-0D217DA0FC83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563" name="Text Box 1932">
          <a:extLst>
            <a:ext uri="{FF2B5EF4-FFF2-40B4-BE49-F238E27FC236}">
              <a16:creationId xmlns:a16="http://schemas.microsoft.com/office/drawing/2014/main" id="{F466B90D-CD2F-441E-912B-44A63FFCF3E9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564" name="Text Box 1933">
          <a:extLst>
            <a:ext uri="{FF2B5EF4-FFF2-40B4-BE49-F238E27FC236}">
              <a16:creationId xmlns:a16="http://schemas.microsoft.com/office/drawing/2014/main" id="{4D08BC20-8D6E-4929-905F-77B257209C76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565" name="Text Box 1934">
          <a:extLst>
            <a:ext uri="{FF2B5EF4-FFF2-40B4-BE49-F238E27FC236}">
              <a16:creationId xmlns:a16="http://schemas.microsoft.com/office/drawing/2014/main" id="{141D7FE6-E053-4D0B-8EE3-232D0A31983A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566" name="Text Box 1935">
          <a:extLst>
            <a:ext uri="{FF2B5EF4-FFF2-40B4-BE49-F238E27FC236}">
              <a16:creationId xmlns:a16="http://schemas.microsoft.com/office/drawing/2014/main" id="{4B9F2EC4-3FA7-4F4E-AEAA-62B40F015310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567" name="Text Box 1936">
          <a:extLst>
            <a:ext uri="{FF2B5EF4-FFF2-40B4-BE49-F238E27FC236}">
              <a16:creationId xmlns:a16="http://schemas.microsoft.com/office/drawing/2014/main" id="{756135D1-13B8-4DC6-9B04-AF8F851E6A8C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568" name="Text Box 1937">
          <a:extLst>
            <a:ext uri="{FF2B5EF4-FFF2-40B4-BE49-F238E27FC236}">
              <a16:creationId xmlns:a16="http://schemas.microsoft.com/office/drawing/2014/main" id="{FFCD96A8-E1B2-456E-B7A7-B2C1C1B5CB00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569" name="Text Box 1938">
          <a:extLst>
            <a:ext uri="{FF2B5EF4-FFF2-40B4-BE49-F238E27FC236}">
              <a16:creationId xmlns:a16="http://schemas.microsoft.com/office/drawing/2014/main" id="{04CB1208-1B38-49F5-A147-765DB80FE031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570" name="Text Box 1939">
          <a:extLst>
            <a:ext uri="{FF2B5EF4-FFF2-40B4-BE49-F238E27FC236}">
              <a16:creationId xmlns:a16="http://schemas.microsoft.com/office/drawing/2014/main" id="{D48012D3-9BAC-4E24-8A93-403B35AB9F28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571" name="Text Box 1940">
          <a:extLst>
            <a:ext uri="{FF2B5EF4-FFF2-40B4-BE49-F238E27FC236}">
              <a16:creationId xmlns:a16="http://schemas.microsoft.com/office/drawing/2014/main" id="{34F1E296-63D2-4B95-9DBC-48C44108E224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572" name="Text Box 1941">
          <a:extLst>
            <a:ext uri="{FF2B5EF4-FFF2-40B4-BE49-F238E27FC236}">
              <a16:creationId xmlns:a16="http://schemas.microsoft.com/office/drawing/2014/main" id="{AEAB048C-2EF6-44B4-A4C8-9C8EBD644102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573" name="Text Box 1942">
          <a:extLst>
            <a:ext uri="{FF2B5EF4-FFF2-40B4-BE49-F238E27FC236}">
              <a16:creationId xmlns:a16="http://schemas.microsoft.com/office/drawing/2014/main" id="{61A4EE92-4898-42A1-BAFB-07C3E1F75E3D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574" name="Text Box 1943">
          <a:extLst>
            <a:ext uri="{FF2B5EF4-FFF2-40B4-BE49-F238E27FC236}">
              <a16:creationId xmlns:a16="http://schemas.microsoft.com/office/drawing/2014/main" id="{510E5256-1773-427B-881C-B30D9546E54A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575" name="Text Box 1944">
          <a:extLst>
            <a:ext uri="{FF2B5EF4-FFF2-40B4-BE49-F238E27FC236}">
              <a16:creationId xmlns:a16="http://schemas.microsoft.com/office/drawing/2014/main" id="{BDB39FA7-332E-4800-9EEE-55FC28375F33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576" name="Text Box 1945">
          <a:extLst>
            <a:ext uri="{FF2B5EF4-FFF2-40B4-BE49-F238E27FC236}">
              <a16:creationId xmlns:a16="http://schemas.microsoft.com/office/drawing/2014/main" id="{5D99C49A-F8EB-4D4E-8428-5D8ADE92976E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577" name="Text Box 1946">
          <a:extLst>
            <a:ext uri="{FF2B5EF4-FFF2-40B4-BE49-F238E27FC236}">
              <a16:creationId xmlns:a16="http://schemas.microsoft.com/office/drawing/2014/main" id="{FDF442D3-A299-4429-9AE7-3415BF0D63CC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578" name="Text Box 1947">
          <a:extLst>
            <a:ext uri="{FF2B5EF4-FFF2-40B4-BE49-F238E27FC236}">
              <a16:creationId xmlns:a16="http://schemas.microsoft.com/office/drawing/2014/main" id="{689A0448-374E-4C34-A9BB-080914295915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579" name="Text Box 1948">
          <a:extLst>
            <a:ext uri="{FF2B5EF4-FFF2-40B4-BE49-F238E27FC236}">
              <a16:creationId xmlns:a16="http://schemas.microsoft.com/office/drawing/2014/main" id="{F88FCEE9-35F9-416C-B09E-1AEBDA72D3AB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580" name="Text Box 1949">
          <a:extLst>
            <a:ext uri="{FF2B5EF4-FFF2-40B4-BE49-F238E27FC236}">
              <a16:creationId xmlns:a16="http://schemas.microsoft.com/office/drawing/2014/main" id="{3CBFE01D-89F4-451E-8614-6EA3895B87E5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581" name="Text Box 1950">
          <a:extLst>
            <a:ext uri="{FF2B5EF4-FFF2-40B4-BE49-F238E27FC236}">
              <a16:creationId xmlns:a16="http://schemas.microsoft.com/office/drawing/2014/main" id="{4FD67908-8619-4AC6-BF03-564EFABC98EE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582" name="Text Box 1951">
          <a:extLst>
            <a:ext uri="{FF2B5EF4-FFF2-40B4-BE49-F238E27FC236}">
              <a16:creationId xmlns:a16="http://schemas.microsoft.com/office/drawing/2014/main" id="{D85E84F6-1DA0-4971-B85F-E6F15BCAC173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583" name="Text Box 1952">
          <a:extLst>
            <a:ext uri="{FF2B5EF4-FFF2-40B4-BE49-F238E27FC236}">
              <a16:creationId xmlns:a16="http://schemas.microsoft.com/office/drawing/2014/main" id="{EE2E85C4-F441-451A-A0A1-737EC833A81E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584" name="Text Box 1953">
          <a:extLst>
            <a:ext uri="{FF2B5EF4-FFF2-40B4-BE49-F238E27FC236}">
              <a16:creationId xmlns:a16="http://schemas.microsoft.com/office/drawing/2014/main" id="{1D733D81-E919-46BB-83E6-8D3C52E36A5D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585" name="Text Box 1954">
          <a:extLst>
            <a:ext uri="{FF2B5EF4-FFF2-40B4-BE49-F238E27FC236}">
              <a16:creationId xmlns:a16="http://schemas.microsoft.com/office/drawing/2014/main" id="{EA186B5B-2903-40B9-A7DB-6986F8957B82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586" name="Text Box 1955">
          <a:extLst>
            <a:ext uri="{FF2B5EF4-FFF2-40B4-BE49-F238E27FC236}">
              <a16:creationId xmlns:a16="http://schemas.microsoft.com/office/drawing/2014/main" id="{B7E82D71-B2AD-4911-AAE2-936427291A24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587" name="Text Box 1956">
          <a:extLst>
            <a:ext uri="{FF2B5EF4-FFF2-40B4-BE49-F238E27FC236}">
              <a16:creationId xmlns:a16="http://schemas.microsoft.com/office/drawing/2014/main" id="{F806D819-57C8-4115-9DF5-D556091AF4A4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588" name="Text Box 1957">
          <a:extLst>
            <a:ext uri="{FF2B5EF4-FFF2-40B4-BE49-F238E27FC236}">
              <a16:creationId xmlns:a16="http://schemas.microsoft.com/office/drawing/2014/main" id="{A8D1C9E5-392E-4D6B-8D72-98F2059059BE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589" name="Text Box 1958">
          <a:extLst>
            <a:ext uri="{FF2B5EF4-FFF2-40B4-BE49-F238E27FC236}">
              <a16:creationId xmlns:a16="http://schemas.microsoft.com/office/drawing/2014/main" id="{EA7A7DDA-0770-47D6-A6F6-C4F943AC9482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590" name="Text Box 1959">
          <a:extLst>
            <a:ext uri="{FF2B5EF4-FFF2-40B4-BE49-F238E27FC236}">
              <a16:creationId xmlns:a16="http://schemas.microsoft.com/office/drawing/2014/main" id="{9256DD85-3F8B-42E9-8612-745921D37B3B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591" name="Text Box 1960">
          <a:extLst>
            <a:ext uri="{FF2B5EF4-FFF2-40B4-BE49-F238E27FC236}">
              <a16:creationId xmlns:a16="http://schemas.microsoft.com/office/drawing/2014/main" id="{E437221F-C751-483D-85A8-539846DA084A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592" name="Text Box 1961">
          <a:extLst>
            <a:ext uri="{FF2B5EF4-FFF2-40B4-BE49-F238E27FC236}">
              <a16:creationId xmlns:a16="http://schemas.microsoft.com/office/drawing/2014/main" id="{A8338699-38CA-4B7C-AD77-A77FD4FC9DE1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593" name="Text Box 1962">
          <a:extLst>
            <a:ext uri="{FF2B5EF4-FFF2-40B4-BE49-F238E27FC236}">
              <a16:creationId xmlns:a16="http://schemas.microsoft.com/office/drawing/2014/main" id="{6539A1FB-76D4-4BD9-9278-D13E73157EC6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594" name="Text Box 1963">
          <a:extLst>
            <a:ext uri="{FF2B5EF4-FFF2-40B4-BE49-F238E27FC236}">
              <a16:creationId xmlns:a16="http://schemas.microsoft.com/office/drawing/2014/main" id="{1F740810-1DB3-41D5-A4F1-C99C948EF650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595" name="Text Box 1964">
          <a:extLst>
            <a:ext uri="{FF2B5EF4-FFF2-40B4-BE49-F238E27FC236}">
              <a16:creationId xmlns:a16="http://schemas.microsoft.com/office/drawing/2014/main" id="{D47934D0-D268-4E32-A57B-CB411DC36676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596" name="Text Box 1965">
          <a:extLst>
            <a:ext uri="{FF2B5EF4-FFF2-40B4-BE49-F238E27FC236}">
              <a16:creationId xmlns:a16="http://schemas.microsoft.com/office/drawing/2014/main" id="{635594EB-A9E8-4B59-BAE6-15CEE1F35A57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597" name="Text Box 1966">
          <a:extLst>
            <a:ext uri="{FF2B5EF4-FFF2-40B4-BE49-F238E27FC236}">
              <a16:creationId xmlns:a16="http://schemas.microsoft.com/office/drawing/2014/main" id="{57748087-0E4F-4E0D-8F33-E919405F8CAC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598" name="Text Box 1967">
          <a:extLst>
            <a:ext uri="{FF2B5EF4-FFF2-40B4-BE49-F238E27FC236}">
              <a16:creationId xmlns:a16="http://schemas.microsoft.com/office/drawing/2014/main" id="{0F1A3A69-617E-4CC1-A9C9-31A3DBD7722D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876300</xdr:colOff>
      <xdr:row>403</xdr:row>
      <xdr:rowOff>0</xdr:rowOff>
    </xdr:from>
    <xdr:ext cx="76200" cy="165100"/>
    <xdr:sp macro="" textlink="">
      <xdr:nvSpPr>
        <xdr:cNvPr id="1599" name="Text Box 1968">
          <a:extLst>
            <a:ext uri="{FF2B5EF4-FFF2-40B4-BE49-F238E27FC236}">
              <a16:creationId xmlns:a16="http://schemas.microsoft.com/office/drawing/2014/main" id="{6B99AC15-8321-4F3B-A8E8-C10C7D47A008}"/>
            </a:ext>
          </a:extLst>
        </xdr:cNvPr>
        <xdr:cNvSpPr txBox="1">
          <a:spLocks noChangeArrowheads="1"/>
        </xdr:cNvSpPr>
      </xdr:nvSpPr>
      <xdr:spPr bwMode="auto">
        <a:xfrm>
          <a:off x="1228725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876300</xdr:colOff>
      <xdr:row>403</xdr:row>
      <xdr:rowOff>0</xdr:rowOff>
    </xdr:from>
    <xdr:ext cx="76200" cy="165100"/>
    <xdr:sp macro="" textlink="">
      <xdr:nvSpPr>
        <xdr:cNvPr id="1600" name="Text Box 1969">
          <a:extLst>
            <a:ext uri="{FF2B5EF4-FFF2-40B4-BE49-F238E27FC236}">
              <a16:creationId xmlns:a16="http://schemas.microsoft.com/office/drawing/2014/main" id="{BBC77C8B-4C93-4EC9-8EC7-FBD76D5DF22C}"/>
            </a:ext>
          </a:extLst>
        </xdr:cNvPr>
        <xdr:cNvSpPr txBox="1">
          <a:spLocks noChangeArrowheads="1"/>
        </xdr:cNvSpPr>
      </xdr:nvSpPr>
      <xdr:spPr bwMode="auto">
        <a:xfrm>
          <a:off x="1228725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876300</xdr:colOff>
      <xdr:row>403</xdr:row>
      <xdr:rowOff>0</xdr:rowOff>
    </xdr:from>
    <xdr:ext cx="76200" cy="165100"/>
    <xdr:sp macro="" textlink="">
      <xdr:nvSpPr>
        <xdr:cNvPr id="1601" name="Text Box 1970">
          <a:extLst>
            <a:ext uri="{FF2B5EF4-FFF2-40B4-BE49-F238E27FC236}">
              <a16:creationId xmlns:a16="http://schemas.microsoft.com/office/drawing/2014/main" id="{5EFF1DC4-727E-4844-8373-48AD30856428}"/>
            </a:ext>
          </a:extLst>
        </xdr:cNvPr>
        <xdr:cNvSpPr txBox="1">
          <a:spLocks noChangeArrowheads="1"/>
        </xdr:cNvSpPr>
      </xdr:nvSpPr>
      <xdr:spPr bwMode="auto">
        <a:xfrm>
          <a:off x="1228725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876300</xdr:colOff>
      <xdr:row>403</xdr:row>
      <xdr:rowOff>0</xdr:rowOff>
    </xdr:from>
    <xdr:ext cx="76200" cy="165100"/>
    <xdr:sp macro="" textlink="">
      <xdr:nvSpPr>
        <xdr:cNvPr id="1602" name="Text Box 1971">
          <a:extLst>
            <a:ext uri="{FF2B5EF4-FFF2-40B4-BE49-F238E27FC236}">
              <a16:creationId xmlns:a16="http://schemas.microsoft.com/office/drawing/2014/main" id="{F01A684C-E8DE-45A8-BDF8-D026535093FD}"/>
            </a:ext>
          </a:extLst>
        </xdr:cNvPr>
        <xdr:cNvSpPr txBox="1">
          <a:spLocks noChangeArrowheads="1"/>
        </xdr:cNvSpPr>
      </xdr:nvSpPr>
      <xdr:spPr bwMode="auto">
        <a:xfrm>
          <a:off x="1228725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603" name="Text Box 1976">
          <a:extLst>
            <a:ext uri="{FF2B5EF4-FFF2-40B4-BE49-F238E27FC236}">
              <a16:creationId xmlns:a16="http://schemas.microsoft.com/office/drawing/2014/main" id="{880F2DFB-0B55-46BB-8FD9-6ED3ECBD6EAF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604" name="Text Box 1977">
          <a:extLst>
            <a:ext uri="{FF2B5EF4-FFF2-40B4-BE49-F238E27FC236}">
              <a16:creationId xmlns:a16="http://schemas.microsoft.com/office/drawing/2014/main" id="{40978B34-E582-4647-BAFA-BE8E3DAC556C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605" name="Text Box 1978">
          <a:extLst>
            <a:ext uri="{FF2B5EF4-FFF2-40B4-BE49-F238E27FC236}">
              <a16:creationId xmlns:a16="http://schemas.microsoft.com/office/drawing/2014/main" id="{EDE55166-E7DB-4C3A-8BF6-ED0F18252A1C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606" name="Text Box 1979">
          <a:extLst>
            <a:ext uri="{FF2B5EF4-FFF2-40B4-BE49-F238E27FC236}">
              <a16:creationId xmlns:a16="http://schemas.microsoft.com/office/drawing/2014/main" id="{383517E5-4182-4836-9467-6C443FDC0380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607" name="Text Box 1980">
          <a:extLst>
            <a:ext uri="{FF2B5EF4-FFF2-40B4-BE49-F238E27FC236}">
              <a16:creationId xmlns:a16="http://schemas.microsoft.com/office/drawing/2014/main" id="{EBBCB79C-94F3-4322-A14C-534A96930B62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608" name="Text Box 1981">
          <a:extLst>
            <a:ext uri="{FF2B5EF4-FFF2-40B4-BE49-F238E27FC236}">
              <a16:creationId xmlns:a16="http://schemas.microsoft.com/office/drawing/2014/main" id="{B1924E8C-476A-48B5-8985-A356A0FE5366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609" name="Text Box 1982">
          <a:extLst>
            <a:ext uri="{FF2B5EF4-FFF2-40B4-BE49-F238E27FC236}">
              <a16:creationId xmlns:a16="http://schemas.microsoft.com/office/drawing/2014/main" id="{D3A653E5-878C-4AA5-AC3C-D1ADA1D654B9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610" name="Text Box 1983">
          <a:extLst>
            <a:ext uri="{FF2B5EF4-FFF2-40B4-BE49-F238E27FC236}">
              <a16:creationId xmlns:a16="http://schemas.microsoft.com/office/drawing/2014/main" id="{6D2D57F8-95C5-457B-9027-51B05DACB40F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611" name="Text Box 1984">
          <a:extLst>
            <a:ext uri="{FF2B5EF4-FFF2-40B4-BE49-F238E27FC236}">
              <a16:creationId xmlns:a16="http://schemas.microsoft.com/office/drawing/2014/main" id="{AD1FEFCA-4306-4588-A1F7-94ADC41725D9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612" name="Text Box 1985">
          <a:extLst>
            <a:ext uri="{FF2B5EF4-FFF2-40B4-BE49-F238E27FC236}">
              <a16:creationId xmlns:a16="http://schemas.microsoft.com/office/drawing/2014/main" id="{369DA16F-6EC8-4E27-975C-9A1C438A3569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613" name="Text Box 1986">
          <a:extLst>
            <a:ext uri="{FF2B5EF4-FFF2-40B4-BE49-F238E27FC236}">
              <a16:creationId xmlns:a16="http://schemas.microsoft.com/office/drawing/2014/main" id="{BBD05114-82A4-4995-932A-F951779EBC05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614" name="Text Box 1987">
          <a:extLst>
            <a:ext uri="{FF2B5EF4-FFF2-40B4-BE49-F238E27FC236}">
              <a16:creationId xmlns:a16="http://schemas.microsoft.com/office/drawing/2014/main" id="{18066FAA-6A52-49ED-B9E2-312C0C893CBD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615" name="Text Box 1988">
          <a:extLst>
            <a:ext uri="{FF2B5EF4-FFF2-40B4-BE49-F238E27FC236}">
              <a16:creationId xmlns:a16="http://schemas.microsoft.com/office/drawing/2014/main" id="{B67B28B4-B19A-4642-82D9-2994A917E527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616" name="Text Box 1989">
          <a:extLst>
            <a:ext uri="{FF2B5EF4-FFF2-40B4-BE49-F238E27FC236}">
              <a16:creationId xmlns:a16="http://schemas.microsoft.com/office/drawing/2014/main" id="{23F3D7FF-EEF3-4F5A-B445-27C69F767820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617" name="Text Box 1990">
          <a:extLst>
            <a:ext uri="{FF2B5EF4-FFF2-40B4-BE49-F238E27FC236}">
              <a16:creationId xmlns:a16="http://schemas.microsoft.com/office/drawing/2014/main" id="{B1704A30-1936-42F4-8F22-4406D3A237F6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618" name="Text Box 1991">
          <a:extLst>
            <a:ext uri="{FF2B5EF4-FFF2-40B4-BE49-F238E27FC236}">
              <a16:creationId xmlns:a16="http://schemas.microsoft.com/office/drawing/2014/main" id="{2139F378-201A-4452-8C28-D896AD976130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619" name="Text Box 1992">
          <a:extLst>
            <a:ext uri="{FF2B5EF4-FFF2-40B4-BE49-F238E27FC236}">
              <a16:creationId xmlns:a16="http://schemas.microsoft.com/office/drawing/2014/main" id="{A6258259-A3E8-4666-B79D-CFF8C3ECF92B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620" name="Text Box 1993">
          <a:extLst>
            <a:ext uri="{FF2B5EF4-FFF2-40B4-BE49-F238E27FC236}">
              <a16:creationId xmlns:a16="http://schemas.microsoft.com/office/drawing/2014/main" id="{E5FAB772-4D9A-40AC-AC6A-564CCB562031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621" name="Text Box 1994">
          <a:extLst>
            <a:ext uri="{FF2B5EF4-FFF2-40B4-BE49-F238E27FC236}">
              <a16:creationId xmlns:a16="http://schemas.microsoft.com/office/drawing/2014/main" id="{D82F6C93-B24C-465E-B286-79FBB327E787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622" name="Text Box 1995">
          <a:extLst>
            <a:ext uri="{FF2B5EF4-FFF2-40B4-BE49-F238E27FC236}">
              <a16:creationId xmlns:a16="http://schemas.microsoft.com/office/drawing/2014/main" id="{BCDF98C6-6251-468D-80B2-AE3CCC9778A5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623" name="Text Box 1996">
          <a:extLst>
            <a:ext uri="{FF2B5EF4-FFF2-40B4-BE49-F238E27FC236}">
              <a16:creationId xmlns:a16="http://schemas.microsoft.com/office/drawing/2014/main" id="{FC726F23-29F3-4434-AD24-4B0C00754BEF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624" name="Text Box 1997">
          <a:extLst>
            <a:ext uri="{FF2B5EF4-FFF2-40B4-BE49-F238E27FC236}">
              <a16:creationId xmlns:a16="http://schemas.microsoft.com/office/drawing/2014/main" id="{A326C9B9-D6D7-4F0A-A71E-D83A940B97B2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625" name="Text Box 1998">
          <a:extLst>
            <a:ext uri="{FF2B5EF4-FFF2-40B4-BE49-F238E27FC236}">
              <a16:creationId xmlns:a16="http://schemas.microsoft.com/office/drawing/2014/main" id="{B2B9F3C0-FAD1-4814-B958-32B3579DE216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626" name="Text Box 1999">
          <a:extLst>
            <a:ext uri="{FF2B5EF4-FFF2-40B4-BE49-F238E27FC236}">
              <a16:creationId xmlns:a16="http://schemas.microsoft.com/office/drawing/2014/main" id="{492CF468-F59E-41A4-BF43-1C47461D3119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627" name="Text Box 2000">
          <a:extLst>
            <a:ext uri="{FF2B5EF4-FFF2-40B4-BE49-F238E27FC236}">
              <a16:creationId xmlns:a16="http://schemas.microsoft.com/office/drawing/2014/main" id="{0C9D93F8-38D2-487C-9D99-F235B16810BA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628" name="Text Box 2001">
          <a:extLst>
            <a:ext uri="{FF2B5EF4-FFF2-40B4-BE49-F238E27FC236}">
              <a16:creationId xmlns:a16="http://schemas.microsoft.com/office/drawing/2014/main" id="{E42717B8-296C-4D9A-8652-3CBF5FFF27BD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629" name="Text Box 2002">
          <a:extLst>
            <a:ext uri="{FF2B5EF4-FFF2-40B4-BE49-F238E27FC236}">
              <a16:creationId xmlns:a16="http://schemas.microsoft.com/office/drawing/2014/main" id="{23BB9332-A708-4F9C-B4F3-8461B6C64247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630" name="Text Box 2003">
          <a:extLst>
            <a:ext uri="{FF2B5EF4-FFF2-40B4-BE49-F238E27FC236}">
              <a16:creationId xmlns:a16="http://schemas.microsoft.com/office/drawing/2014/main" id="{9210C056-D04B-4E8F-AC87-B216225873D6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631" name="Text Box 2004">
          <a:extLst>
            <a:ext uri="{FF2B5EF4-FFF2-40B4-BE49-F238E27FC236}">
              <a16:creationId xmlns:a16="http://schemas.microsoft.com/office/drawing/2014/main" id="{3504B81B-5C61-41BA-B9AA-D4F5DB0C6F01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632" name="Text Box 2005">
          <a:extLst>
            <a:ext uri="{FF2B5EF4-FFF2-40B4-BE49-F238E27FC236}">
              <a16:creationId xmlns:a16="http://schemas.microsoft.com/office/drawing/2014/main" id="{DECEB2DD-5479-4EF4-A51F-C1D950DC222F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633" name="Text Box 2006">
          <a:extLst>
            <a:ext uri="{FF2B5EF4-FFF2-40B4-BE49-F238E27FC236}">
              <a16:creationId xmlns:a16="http://schemas.microsoft.com/office/drawing/2014/main" id="{763F6DAD-6FC4-4C0D-B31E-C4978DC391D0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634" name="Text Box 2007">
          <a:extLst>
            <a:ext uri="{FF2B5EF4-FFF2-40B4-BE49-F238E27FC236}">
              <a16:creationId xmlns:a16="http://schemas.microsoft.com/office/drawing/2014/main" id="{F9656E54-2D24-4AEF-89BF-200CEBED125D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635" name="Text Box 2008">
          <a:extLst>
            <a:ext uri="{FF2B5EF4-FFF2-40B4-BE49-F238E27FC236}">
              <a16:creationId xmlns:a16="http://schemas.microsoft.com/office/drawing/2014/main" id="{06884F59-FC32-4615-BD80-60BAEA554EC0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636" name="Text Box 2009">
          <a:extLst>
            <a:ext uri="{FF2B5EF4-FFF2-40B4-BE49-F238E27FC236}">
              <a16:creationId xmlns:a16="http://schemas.microsoft.com/office/drawing/2014/main" id="{8567258D-DDC9-42E7-9443-84CBF154C3B9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637" name="Text Box 2010">
          <a:extLst>
            <a:ext uri="{FF2B5EF4-FFF2-40B4-BE49-F238E27FC236}">
              <a16:creationId xmlns:a16="http://schemas.microsoft.com/office/drawing/2014/main" id="{16F52975-28D8-4D7E-819B-ED405C32FCB6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638" name="Text Box 2011">
          <a:extLst>
            <a:ext uri="{FF2B5EF4-FFF2-40B4-BE49-F238E27FC236}">
              <a16:creationId xmlns:a16="http://schemas.microsoft.com/office/drawing/2014/main" id="{96218BCF-8703-4A92-B519-368E8391E1A2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639" name="Text Box 2012">
          <a:extLst>
            <a:ext uri="{FF2B5EF4-FFF2-40B4-BE49-F238E27FC236}">
              <a16:creationId xmlns:a16="http://schemas.microsoft.com/office/drawing/2014/main" id="{28E0F019-58C6-4119-A37B-60DABB6E724F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640" name="Text Box 2013">
          <a:extLst>
            <a:ext uri="{FF2B5EF4-FFF2-40B4-BE49-F238E27FC236}">
              <a16:creationId xmlns:a16="http://schemas.microsoft.com/office/drawing/2014/main" id="{B7341BB9-E644-4C70-B53B-C836A7974E35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641" name="Text Box 2014">
          <a:extLst>
            <a:ext uri="{FF2B5EF4-FFF2-40B4-BE49-F238E27FC236}">
              <a16:creationId xmlns:a16="http://schemas.microsoft.com/office/drawing/2014/main" id="{59DE2DBB-A215-4F12-9841-0B7DBEEA04BF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642" name="Text Box 2015">
          <a:extLst>
            <a:ext uri="{FF2B5EF4-FFF2-40B4-BE49-F238E27FC236}">
              <a16:creationId xmlns:a16="http://schemas.microsoft.com/office/drawing/2014/main" id="{672F8B4B-0D49-4944-A4DD-ACF688EBC511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643" name="Text Box 2016">
          <a:extLst>
            <a:ext uri="{FF2B5EF4-FFF2-40B4-BE49-F238E27FC236}">
              <a16:creationId xmlns:a16="http://schemas.microsoft.com/office/drawing/2014/main" id="{945A9B15-17E9-4E37-B24C-08EE4D42FE87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644" name="Text Box 2017">
          <a:extLst>
            <a:ext uri="{FF2B5EF4-FFF2-40B4-BE49-F238E27FC236}">
              <a16:creationId xmlns:a16="http://schemas.microsoft.com/office/drawing/2014/main" id="{C37B654E-782B-4DBF-9B87-2A7A05B7B6A8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645" name="Text Box 2018">
          <a:extLst>
            <a:ext uri="{FF2B5EF4-FFF2-40B4-BE49-F238E27FC236}">
              <a16:creationId xmlns:a16="http://schemas.microsoft.com/office/drawing/2014/main" id="{5F1F96BE-A866-42A9-B781-4ABE8D9ABB22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646" name="Text Box 2019">
          <a:extLst>
            <a:ext uri="{FF2B5EF4-FFF2-40B4-BE49-F238E27FC236}">
              <a16:creationId xmlns:a16="http://schemas.microsoft.com/office/drawing/2014/main" id="{84E3D193-D30B-4251-B14E-CCACA6C9FBED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647" name="Text Box 2020">
          <a:extLst>
            <a:ext uri="{FF2B5EF4-FFF2-40B4-BE49-F238E27FC236}">
              <a16:creationId xmlns:a16="http://schemas.microsoft.com/office/drawing/2014/main" id="{41071824-8CE8-4CC5-B8F4-1EC87BB1E4BE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648" name="Text Box 2021">
          <a:extLst>
            <a:ext uri="{FF2B5EF4-FFF2-40B4-BE49-F238E27FC236}">
              <a16:creationId xmlns:a16="http://schemas.microsoft.com/office/drawing/2014/main" id="{582303E0-91E7-4AF9-B66E-6DE84111C844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649" name="Text Box 2022">
          <a:extLst>
            <a:ext uri="{FF2B5EF4-FFF2-40B4-BE49-F238E27FC236}">
              <a16:creationId xmlns:a16="http://schemas.microsoft.com/office/drawing/2014/main" id="{C01272F3-4FA7-43AD-B6E5-4DC1371722DF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650" name="Text Box 2023">
          <a:extLst>
            <a:ext uri="{FF2B5EF4-FFF2-40B4-BE49-F238E27FC236}">
              <a16:creationId xmlns:a16="http://schemas.microsoft.com/office/drawing/2014/main" id="{0749D19C-123D-4392-9EB3-8776DCEA95D2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651" name="Text Box 2024">
          <a:extLst>
            <a:ext uri="{FF2B5EF4-FFF2-40B4-BE49-F238E27FC236}">
              <a16:creationId xmlns:a16="http://schemas.microsoft.com/office/drawing/2014/main" id="{E70FAE46-CE66-433D-B68B-016FD4CD7E33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652" name="Text Box 2025">
          <a:extLst>
            <a:ext uri="{FF2B5EF4-FFF2-40B4-BE49-F238E27FC236}">
              <a16:creationId xmlns:a16="http://schemas.microsoft.com/office/drawing/2014/main" id="{90389975-B646-4EF4-AD0A-80010478F7CC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653" name="Text Box 2026">
          <a:extLst>
            <a:ext uri="{FF2B5EF4-FFF2-40B4-BE49-F238E27FC236}">
              <a16:creationId xmlns:a16="http://schemas.microsoft.com/office/drawing/2014/main" id="{2F344E23-683D-40CB-85BB-25505348C247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654" name="Text Box 2027">
          <a:extLst>
            <a:ext uri="{FF2B5EF4-FFF2-40B4-BE49-F238E27FC236}">
              <a16:creationId xmlns:a16="http://schemas.microsoft.com/office/drawing/2014/main" id="{831DAED0-CC75-4E33-9849-63006054EE6F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655" name="Text Box 2028">
          <a:extLst>
            <a:ext uri="{FF2B5EF4-FFF2-40B4-BE49-F238E27FC236}">
              <a16:creationId xmlns:a16="http://schemas.microsoft.com/office/drawing/2014/main" id="{A7EB9523-2731-44EC-B6A2-01F811CFBDCB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656" name="Text Box 2029">
          <a:extLst>
            <a:ext uri="{FF2B5EF4-FFF2-40B4-BE49-F238E27FC236}">
              <a16:creationId xmlns:a16="http://schemas.microsoft.com/office/drawing/2014/main" id="{BD541999-82D4-4AE3-8A4A-4CB143F33AA5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657" name="Text Box 2030">
          <a:extLst>
            <a:ext uri="{FF2B5EF4-FFF2-40B4-BE49-F238E27FC236}">
              <a16:creationId xmlns:a16="http://schemas.microsoft.com/office/drawing/2014/main" id="{3795E1D8-EC85-4F95-8CE9-3872BC35A0CE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658" name="Text Box 2031">
          <a:extLst>
            <a:ext uri="{FF2B5EF4-FFF2-40B4-BE49-F238E27FC236}">
              <a16:creationId xmlns:a16="http://schemas.microsoft.com/office/drawing/2014/main" id="{857EE462-1F46-4E54-855E-A0BAFC98031A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659" name="Text Box 2032">
          <a:extLst>
            <a:ext uri="{FF2B5EF4-FFF2-40B4-BE49-F238E27FC236}">
              <a16:creationId xmlns:a16="http://schemas.microsoft.com/office/drawing/2014/main" id="{38243C94-5224-40E3-B8B8-B7BA63F7B795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660" name="Text Box 2033">
          <a:extLst>
            <a:ext uri="{FF2B5EF4-FFF2-40B4-BE49-F238E27FC236}">
              <a16:creationId xmlns:a16="http://schemas.microsoft.com/office/drawing/2014/main" id="{6DCA0399-BC38-42ED-A0E5-22369612E083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661" name="Text Box 2034">
          <a:extLst>
            <a:ext uri="{FF2B5EF4-FFF2-40B4-BE49-F238E27FC236}">
              <a16:creationId xmlns:a16="http://schemas.microsoft.com/office/drawing/2014/main" id="{1D3F568F-315B-4F3C-AA92-8B4295672A7F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662" name="Text Box 2035">
          <a:extLst>
            <a:ext uri="{FF2B5EF4-FFF2-40B4-BE49-F238E27FC236}">
              <a16:creationId xmlns:a16="http://schemas.microsoft.com/office/drawing/2014/main" id="{9B9E859F-6F46-40BE-9302-191E4DC82B4D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663" name="Text Box 2036">
          <a:extLst>
            <a:ext uri="{FF2B5EF4-FFF2-40B4-BE49-F238E27FC236}">
              <a16:creationId xmlns:a16="http://schemas.microsoft.com/office/drawing/2014/main" id="{077E6DEA-1217-4D72-BBF7-871583FCFC33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664" name="Text Box 2037">
          <a:extLst>
            <a:ext uri="{FF2B5EF4-FFF2-40B4-BE49-F238E27FC236}">
              <a16:creationId xmlns:a16="http://schemas.microsoft.com/office/drawing/2014/main" id="{DC6EBB68-B885-4123-9D5A-C688F208968A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665" name="Text Box 2038">
          <a:extLst>
            <a:ext uri="{FF2B5EF4-FFF2-40B4-BE49-F238E27FC236}">
              <a16:creationId xmlns:a16="http://schemas.microsoft.com/office/drawing/2014/main" id="{CFE5A286-000E-455D-AA24-7165A82FAFC5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666" name="Text Box 2039">
          <a:extLst>
            <a:ext uri="{FF2B5EF4-FFF2-40B4-BE49-F238E27FC236}">
              <a16:creationId xmlns:a16="http://schemas.microsoft.com/office/drawing/2014/main" id="{880CE674-ABA6-474E-A3AB-F97E59BA5E2E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667" name="Text Box 2040">
          <a:extLst>
            <a:ext uri="{FF2B5EF4-FFF2-40B4-BE49-F238E27FC236}">
              <a16:creationId xmlns:a16="http://schemas.microsoft.com/office/drawing/2014/main" id="{422607DF-6F36-4010-B7A0-8AA803047153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668" name="Text Box 2041">
          <a:extLst>
            <a:ext uri="{FF2B5EF4-FFF2-40B4-BE49-F238E27FC236}">
              <a16:creationId xmlns:a16="http://schemas.microsoft.com/office/drawing/2014/main" id="{F5548603-BB24-4E2D-BD29-985D0D0FF4A8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669" name="Text Box 2042">
          <a:extLst>
            <a:ext uri="{FF2B5EF4-FFF2-40B4-BE49-F238E27FC236}">
              <a16:creationId xmlns:a16="http://schemas.microsoft.com/office/drawing/2014/main" id="{ACEFBD3B-C3B2-4533-B97A-7E6102ACFA3F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876300</xdr:colOff>
      <xdr:row>403</xdr:row>
      <xdr:rowOff>0</xdr:rowOff>
    </xdr:from>
    <xdr:ext cx="76200" cy="165100"/>
    <xdr:sp macro="" textlink="">
      <xdr:nvSpPr>
        <xdr:cNvPr id="1670" name="Text Box 2043">
          <a:extLst>
            <a:ext uri="{FF2B5EF4-FFF2-40B4-BE49-F238E27FC236}">
              <a16:creationId xmlns:a16="http://schemas.microsoft.com/office/drawing/2014/main" id="{5C5E6C81-ABB6-4342-80BE-CC23493260F8}"/>
            </a:ext>
          </a:extLst>
        </xdr:cNvPr>
        <xdr:cNvSpPr txBox="1">
          <a:spLocks noChangeArrowheads="1"/>
        </xdr:cNvSpPr>
      </xdr:nvSpPr>
      <xdr:spPr bwMode="auto">
        <a:xfrm>
          <a:off x="1228725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876300</xdr:colOff>
      <xdr:row>403</xdr:row>
      <xdr:rowOff>0</xdr:rowOff>
    </xdr:from>
    <xdr:ext cx="76200" cy="165100"/>
    <xdr:sp macro="" textlink="">
      <xdr:nvSpPr>
        <xdr:cNvPr id="1671" name="Text Box 2044">
          <a:extLst>
            <a:ext uri="{FF2B5EF4-FFF2-40B4-BE49-F238E27FC236}">
              <a16:creationId xmlns:a16="http://schemas.microsoft.com/office/drawing/2014/main" id="{BC7B2631-D9E8-42B1-905C-7FE2F038796C}"/>
            </a:ext>
          </a:extLst>
        </xdr:cNvPr>
        <xdr:cNvSpPr txBox="1">
          <a:spLocks noChangeArrowheads="1"/>
        </xdr:cNvSpPr>
      </xdr:nvSpPr>
      <xdr:spPr bwMode="auto">
        <a:xfrm>
          <a:off x="1228725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876300</xdr:colOff>
      <xdr:row>403</xdr:row>
      <xdr:rowOff>0</xdr:rowOff>
    </xdr:from>
    <xdr:ext cx="76200" cy="165100"/>
    <xdr:sp macro="" textlink="">
      <xdr:nvSpPr>
        <xdr:cNvPr id="1672" name="Text Box 2045">
          <a:extLst>
            <a:ext uri="{FF2B5EF4-FFF2-40B4-BE49-F238E27FC236}">
              <a16:creationId xmlns:a16="http://schemas.microsoft.com/office/drawing/2014/main" id="{C54F60A5-8747-4616-B0AB-EDA9DB78F677}"/>
            </a:ext>
          </a:extLst>
        </xdr:cNvPr>
        <xdr:cNvSpPr txBox="1">
          <a:spLocks noChangeArrowheads="1"/>
        </xdr:cNvSpPr>
      </xdr:nvSpPr>
      <xdr:spPr bwMode="auto">
        <a:xfrm>
          <a:off x="1228725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876300</xdr:colOff>
      <xdr:row>403</xdr:row>
      <xdr:rowOff>0</xdr:rowOff>
    </xdr:from>
    <xdr:ext cx="76200" cy="165100"/>
    <xdr:sp macro="" textlink="">
      <xdr:nvSpPr>
        <xdr:cNvPr id="1673" name="Text Box 2046">
          <a:extLst>
            <a:ext uri="{FF2B5EF4-FFF2-40B4-BE49-F238E27FC236}">
              <a16:creationId xmlns:a16="http://schemas.microsoft.com/office/drawing/2014/main" id="{C63F751B-E3EE-4442-A439-63A03036E098}"/>
            </a:ext>
          </a:extLst>
        </xdr:cNvPr>
        <xdr:cNvSpPr txBox="1">
          <a:spLocks noChangeArrowheads="1"/>
        </xdr:cNvSpPr>
      </xdr:nvSpPr>
      <xdr:spPr bwMode="auto">
        <a:xfrm>
          <a:off x="1228725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674" name="Text Box 2051">
          <a:extLst>
            <a:ext uri="{FF2B5EF4-FFF2-40B4-BE49-F238E27FC236}">
              <a16:creationId xmlns:a16="http://schemas.microsoft.com/office/drawing/2014/main" id="{FBCF382B-BC05-471C-9FF8-989DB4F077E0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675" name="Text Box 2052">
          <a:extLst>
            <a:ext uri="{FF2B5EF4-FFF2-40B4-BE49-F238E27FC236}">
              <a16:creationId xmlns:a16="http://schemas.microsoft.com/office/drawing/2014/main" id="{B2AA47A7-06CF-41B0-ABE5-04A73BCB6AF6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676" name="Text Box 2053">
          <a:extLst>
            <a:ext uri="{FF2B5EF4-FFF2-40B4-BE49-F238E27FC236}">
              <a16:creationId xmlns:a16="http://schemas.microsoft.com/office/drawing/2014/main" id="{803A3A61-D4C3-4529-AD1A-E793170A7AFD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677" name="Text Box 2054">
          <a:extLst>
            <a:ext uri="{FF2B5EF4-FFF2-40B4-BE49-F238E27FC236}">
              <a16:creationId xmlns:a16="http://schemas.microsoft.com/office/drawing/2014/main" id="{9A1CDF07-E3AD-4FC9-B66D-75223EF4D4DA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678" name="Text Box 2055">
          <a:extLst>
            <a:ext uri="{FF2B5EF4-FFF2-40B4-BE49-F238E27FC236}">
              <a16:creationId xmlns:a16="http://schemas.microsoft.com/office/drawing/2014/main" id="{FC49EBF6-45A1-405F-A7D9-032018B0A325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679" name="Text Box 2056">
          <a:extLst>
            <a:ext uri="{FF2B5EF4-FFF2-40B4-BE49-F238E27FC236}">
              <a16:creationId xmlns:a16="http://schemas.microsoft.com/office/drawing/2014/main" id="{FD3ECD23-6A43-41E9-80B6-06DB426DFCA8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680" name="Text Box 2057">
          <a:extLst>
            <a:ext uri="{FF2B5EF4-FFF2-40B4-BE49-F238E27FC236}">
              <a16:creationId xmlns:a16="http://schemas.microsoft.com/office/drawing/2014/main" id="{6E6C0C8A-9F3A-4E77-A982-AAC56B8224A5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681" name="Text Box 2058">
          <a:extLst>
            <a:ext uri="{FF2B5EF4-FFF2-40B4-BE49-F238E27FC236}">
              <a16:creationId xmlns:a16="http://schemas.microsoft.com/office/drawing/2014/main" id="{35C4135D-98D3-4FC3-B5CA-7ADDDFDDC08A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682" name="Text Box 2059">
          <a:extLst>
            <a:ext uri="{FF2B5EF4-FFF2-40B4-BE49-F238E27FC236}">
              <a16:creationId xmlns:a16="http://schemas.microsoft.com/office/drawing/2014/main" id="{DBD1C53B-4C02-4D7D-A359-DB8711A67715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683" name="Text Box 2060">
          <a:extLst>
            <a:ext uri="{FF2B5EF4-FFF2-40B4-BE49-F238E27FC236}">
              <a16:creationId xmlns:a16="http://schemas.microsoft.com/office/drawing/2014/main" id="{89B63FB1-7B0A-4EF7-A4EE-6E4C2BEBEC9B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684" name="Text Box 2061">
          <a:extLst>
            <a:ext uri="{FF2B5EF4-FFF2-40B4-BE49-F238E27FC236}">
              <a16:creationId xmlns:a16="http://schemas.microsoft.com/office/drawing/2014/main" id="{26199E5D-5140-4D53-AA68-9DB652B0FE2B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685" name="Text Box 2062">
          <a:extLst>
            <a:ext uri="{FF2B5EF4-FFF2-40B4-BE49-F238E27FC236}">
              <a16:creationId xmlns:a16="http://schemas.microsoft.com/office/drawing/2014/main" id="{4076D5B2-84CD-4966-9CD5-2388061BE3BD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686" name="Text Box 2063">
          <a:extLst>
            <a:ext uri="{FF2B5EF4-FFF2-40B4-BE49-F238E27FC236}">
              <a16:creationId xmlns:a16="http://schemas.microsoft.com/office/drawing/2014/main" id="{56E9DB2E-2B61-4F06-AE6C-D4DD2022F2E9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687" name="Text Box 2064">
          <a:extLst>
            <a:ext uri="{FF2B5EF4-FFF2-40B4-BE49-F238E27FC236}">
              <a16:creationId xmlns:a16="http://schemas.microsoft.com/office/drawing/2014/main" id="{A836F939-7E1A-4885-946A-BE3088C2B258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688" name="Text Box 2065">
          <a:extLst>
            <a:ext uri="{FF2B5EF4-FFF2-40B4-BE49-F238E27FC236}">
              <a16:creationId xmlns:a16="http://schemas.microsoft.com/office/drawing/2014/main" id="{89FB3016-B7E3-4A95-8BC0-AA32E5D8C123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689" name="Text Box 2066">
          <a:extLst>
            <a:ext uri="{FF2B5EF4-FFF2-40B4-BE49-F238E27FC236}">
              <a16:creationId xmlns:a16="http://schemas.microsoft.com/office/drawing/2014/main" id="{FA964273-7260-4F54-87A9-B1E94D855697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690" name="Text Box 2067">
          <a:extLst>
            <a:ext uri="{FF2B5EF4-FFF2-40B4-BE49-F238E27FC236}">
              <a16:creationId xmlns:a16="http://schemas.microsoft.com/office/drawing/2014/main" id="{68CC0E65-460F-4C70-9992-37CB8A13FA71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691" name="Text Box 2068">
          <a:extLst>
            <a:ext uri="{FF2B5EF4-FFF2-40B4-BE49-F238E27FC236}">
              <a16:creationId xmlns:a16="http://schemas.microsoft.com/office/drawing/2014/main" id="{AB1689C4-DF34-4DB2-AD19-2F2226F139E5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692" name="Text Box 2069">
          <a:extLst>
            <a:ext uri="{FF2B5EF4-FFF2-40B4-BE49-F238E27FC236}">
              <a16:creationId xmlns:a16="http://schemas.microsoft.com/office/drawing/2014/main" id="{4E5AD312-E92B-4704-B769-7B2401A84D4A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693" name="Text Box 2070">
          <a:extLst>
            <a:ext uri="{FF2B5EF4-FFF2-40B4-BE49-F238E27FC236}">
              <a16:creationId xmlns:a16="http://schemas.microsoft.com/office/drawing/2014/main" id="{0E74747A-46BA-40AD-9420-E7CFB2D1F923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694" name="Text Box 2071">
          <a:extLst>
            <a:ext uri="{FF2B5EF4-FFF2-40B4-BE49-F238E27FC236}">
              <a16:creationId xmlns:a16="http://schemas.microsoft.com/office/drawing/2014/main" id="{6A4CE7DD-91CF-4CF0-97C7-3C8C352A79C6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695" name="Text Box 2072">
          <a:extLst>
            <a:ext uri="{FF2B5EF4-FFF2-40B4-BE49-F238E27FC236}">
              <a16:creationId xmlns:a16="http://schemas.microsoft.com/office/drawing/2014/main" id="{C0BD2739-FDD2-454C-AFEE-32FCAA6DA742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696" name="Text Box 2073">
          <a:extLst>
            <a:ext uri="{FF2B5EF4-FFF2-40B4-BE49-F238E27FC236}">
              <a16:creationId xmlns:a16="http://schemas.microsoft.com/office/drawing/2014/main" id="{A9124DE8-4717-47E7-892C-3C3FD6E314E4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697" name="Text Box 2074">
          <a:extLst>
            <a:ext uri="{FF2B5EF4-FFF2-40B4-BE49-F238E27FC236}">
              <a16:creationId xmlns:a16="http://schemas.microsoft.com/office/drawing/2014/main" id="{4FB5C0DF-0446-475D-950E-50FF03DD6456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698" name="Text Box 2075">
          <a:extLst>
            <a:ext uri="{FF2B5EF4-FFF2-40B4-BE49-F238E27FC236}">
              <a16:creationId xmlns:a16="http://schemas.microsoft.com/office/drawing/2014/main" id="{566907EB-BAAF-44C8-BC49-4074CF09F6EF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699" name="Text Box 2076">
          <a:extLst>
            <a:ext uri="{FF2B5EF4-FFF2-40B4-BE49-F238E27FC236}">
              <a16:creationId xmlns:a16="http://schemas.microsoft.com/office/drawing/2014/main" id="{BEFC92B9-9E5F-4350-A8CA-ED7F888A4226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700" name="Text Box 2077">
          <a:extLst>
            <a:ext uri="{FF2B5EF4-FFF2-40B4-BE49-F238E27FC236}">
              <a16:creationId xmlns:a16="http://schemas.microsoft.com/office/drawing/2014/main" id="{066C6451-C98F-4076-B411-72BBA9E6D8B3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701" name="Text Box 2078">
          <a:extLst>
            <a:ext uri="{FF2B5EF4-FFF2-40B4-BE49-F238E27FC236}">
              <a16:creationId xmlns:a16="http://schemas.microsoft.com/office/drawing/2014/main" id="{DE76E6D5-7A6C-4CF8-A014-2748CE96B6B0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702" name="Text Box 2079">
          <a:extLst>
            <a:ext uri="{FF2B5EF4-FFF2-40B4-BE49-F238E27FC236}">
              <a16:creationId xmlns:a16="http://schemas.microsoft.com/office/drawing/2014/main" id="{9C7B3AA1-8E9E-404C-A9DE-541A22FAC313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703" name="Text Box 2080">
          <a:extLst>
            <a:ext uri="{FF2B5EF4-FFF2-40B4-BE49-F238E27FC236}">
              <a16:creationId xmlns:a16="http://schemas.microsoft.com/office/drawing/2014/main" id="{DAF786E9-8D3C-4E60-A998-33578D27D525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704" name="Text Box 2081">
          <a:extLst>
            <a:ext uri="{FF2B5EF4-FFF2-40B4-BE49-F238E27FC236}">
              <a16:creationId xmlns:a16="http://schemas.microsoft.com/office/drawing/2014/main" id="{01450190-D781-4E09-8C6A-FAE74A983BAA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705" name="Text Box 2082">
          <a:extLst>
            <a:ext uri="{FF2B5EF4-FFF2-40B4-BE49-F238E27FC236}">
              <a16:creationId xmlns:a16="http://schemas.microsoft.com/office/drawing/2014/main" id="{A9C61218-C398-474F-BA15-F8A5DDED6068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706" name="Text Box 2083">
          <a:extLst>
            <a:ext uri="{FF2B5EF4-FFF2-40B4-BE49-F238E27FC236}">
              <a16:creationId xmlns:a16="http://schemas.microsoft.com/office/drawing/2014/main" id="{2ED66AE4-5874-410D-984D-F32CFCAC4749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707" name="Text Box 2084">
          <a:extLst>
            <a:ext uri="{FF2B5EF4-FFF2-40B4-BE49-F238E27FC236}">
              <a16:creationId xmlns:a16="http://schemas.microsoft.com/office/drawing/2014/main" id="{9AB9A317-C43D-416F-973D-12250FC29FD1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708" name="Text Box 2085">
          <a:extLst>
            <a:ext uri="{FF2B5EF4-FFF2-40B4-BE49-F238E27FC236}">
              <a16:creationId xmlns:a16="http://schemas.microsoft.com/office/drawing/2014/main" id="{66966175-0BC4-4E50-B5D5-DB4A6455FA91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709" name="Text Box 2086">
          <a:extLst>
            <a:ext uri="{FF2B5EF4-FFF2-40B4-BE49-F238E27FC236}">
              <a16:creationId xmlns:a16="http://schemas.microsoft.com/office/drawing/2014/main" id="{E644ADE9-8E09-4108-8D72-F9F68CE38456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710" name="Text Box 2087">
          <a:extLst>
            <a:ext uri="{FF2B5EF4-FFF2-40B4-BE49-F238E27FC236}">
              <a16:creationId xmlns:a16="http://schemas.microsoft.com/office/drawing/2014/main" id="{911263CA-6F7C-4F9D-BB94-2D9675A52C61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711" name="Text Box 2088">
          <a:extLst>
            <a:ext uri="{FF2B5EF4-FFF2-40B4-BE49-F238E27FC236}">
              <a16:creationId xmlns:a16="http://schemas.microsoft.com/office/drawing/2014/main" id="{02530363-96D3-47D2-80FF-6CC9AD6DC74A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712" name="Text Box 2089">
          <a:extLst>
            <a:ext uri="{FF2B5EF4-FFF2-40B4-BE49-F238E27FC236}">
              <a16:creationId xmlns:a16="http://schemas.microsoft.com/office/drawing/2014/main" id="{246F197C-B6AC-4E91-9D57-D92222AAEDC9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713" name="Text Box 2090">
          <a:extLst>
            <a:ext uri="{FF2B5EF4-FFF2-40B4-BE49-F238E27FC236}">
              <a16:creationId xmlns:a16="http://schemas.microsoft.com/office/drawing/2014/main" id="{B5B9A270-F377-4364-A4A4-979767D2151E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714" name="Text Box 2091">
          <a:extLst>
            <a:ext uri="{FF2B5EF4-FFF2-40B4-BE49-F238E27FC236}">
              <a16:creationId xmlns:a16="http://schemas.microsoft.com/office/drawing/2014/main" id="{7BF9C7EF-8BF7-417D-BDD0-4F647184B425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715" name="Text Box 2092">
          <a:extLst>
            <a:ext uri="{FF2B5EF4-FFF2-40B4-BE49-F238E27FC236}">
              <a16:creationId xmlns:a16="http://schemas.microsoft.com/office/drawing/2014/main" id="{F2A1180B-10F8-4CE1-A1DC-C126B00E1DA0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716" name="Text Box 2093">
          <a:extLst>
            <a:ext uri="{FF2B5EF4-FFF2-40B4-BE49-F238E27FC236}">
              <a16:creationId xmlns:a16="http://schemas.microsoft.com/office/drawing/2014/main" id="{39E9D680-A406-4919-8796-7A1B328960D7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717" name="Text Box 2094">
          <a:extLst>
            <a:ext uri="{FF2B5EF4-FFF2-40B4-BE49-F238E27FC236}">
              <a16:creationId xmlns:a16="http://schemas.microsoft.com/office/drawing/2014/main" id="{93FF2D48-F784-42A1-B434-0FC9BB989CEB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718" name="Text Box 2095">
          <a:extLst>
            <a:ext uri="{FF2B5EF4-FFF2-40B4-BE49-F238E27FC236}">
              <a16:creationId xmlns:a16="http://schemas.microsoft.com/office/drawing/2014/main" id="{6FE2997E-828C-494E-B361-0C83D73270B8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719" name="Text Box 2096">
          <a:extLst>
            <a:ext uri="{FF2B5EF4-FFF2-40B4-BE49-F238E27FC236}">
              <a16:creationId xmlns:a16="http://schemas.microsoft.com/office/drawing/2014/main" id="{C7E9A220-53ED-4519-A8D1-1CE84B0405C7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720" name="Text Box 2097">
          <a:extLst>
            <a:ext uri="{FF2B5EF4-FFF2-40B4-BE49-F238E27FC236}">
              <a16:creationId xmlns:a16="http://schemas.microsoft.com/office/drawing/2014/main" id="{CE27691C-0C9C-4798-8BB1-E988FC9B7847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721" name="Text Box 2098">
          <a:extLst>
            <a:ext uri="{FF2B5EF4-FFF2-40B4-BE49-F238E27FC236}">
              <a16:creationId xmlns:a16="http://schemas.microsoft.com/office/drawing/2014/main" id="{281CB40C-E88D-47B2-8A39-BC49A2CAE36C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722" name="Text Box 2099">
          <a:extLst>
            <a:ext uri="{FF2B5EF4-FFF2-40B4-BE49-F238E27FC236}">
              <a16:creationId xmlns:a16="http://schemas.microsoft.com/office/drawing/2014/main" id="{1270130D-4A94-4210-A3CA-7BD70E257213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723" name="Text Box 2100">
          <a:extLst>
            <a:ext uri="{FF2B5EF4-FFF2-40B4-BE49-F238E27FC236}">
              <a16:creationId xmlns:a16="http://schemas.microsoft.com/office/drawing/2014/main" id="{837E4FC2-B560-40DC-B53E-762EBC2377E1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724" name="Text Box 2101">
          <a:extLst>
            <a:ext uri="{FF2B5EF4-FFF2-40B4-BE49-F238E27FC236}">
              <a16:creationId xmlns:a16="http://schemas.microsoft.com/office/drawing/2014/main" id="{A9360F46-BAB1-48BC-8357-A2732F3E4F3A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725" name="Text Box 2102">
          <a:extLst>
            <a:ext uri="{FF2B5EF4-FFF2-40B4-BE49-F238E27FC236}">
              <a16:creationId xmlns:a16="http://schemas.microsoft.com/office/drawing/2014/main" id="{7EB79BE8-7056-42FE-B904-46E3808B9AEC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726" name="Text Box 2103">
          <a:extLst>
            <a:ext uri="{FF2B5EF4-FFF2-40B4-BE49-F238E27FC236}">
              <a16:creationId xmlns:a16="http://schemas.microsoft.com/office/drawing/2014/main" id="{81311DDE-0837-4DB2-866A-7AB5090780F3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727" name="Text Box 2104">
          <a:extLst>
            <a:ext uri="{FF2B5EF4-FFF2-40B4-BE49-F238E27FC236}">
              <a16:creationId xmlns:a16="http://schemas.microsoft.com/office/drawing/2014/main" id="{1ABB0F1E-2660-44BA-9584-17EDFF7200BE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728" name="Text Box 2105">
          <a:extLst>
            <a:ext uri="{FF2B5EF4-FFF2-40B4-BE49-F238E27FC236}">
              <a16:creationId xmlns:a16="http://schemas.microsoft.com/office/drawing/2014/main" id="{5DFF6C0D-3F5A-41C9-A4AD-B5222CB22E0A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729" name="Text Box 2106">
          <a:extLst>
            <a:ext uri="{FF2B5EF4-FFF2-40B4-BE49-F238E27FC236}">
              <a16:creationId xmlns:a16="http://schemas.microsoft.com/office/drawing/2014/main" id="{CD1ED56B-B996-459B-849B-AB4042361A9D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730" name="Text Box 2107">
          <a:extLst>
            <a:ext uri="{FF2B5EF4-FFF2-40B4-BE49-F238E27FC236}">
              <a16:creationId xmlns:a16="http://schemas.microsoft.com/office/drawing/2014/main" id="{51F4353B-8518-4E9A-B4A6-33C5A4645E89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731" name="Text Box 2108">
          <a:extLst>
            <a:ext uri="{FF2B5EF4-FFF2-40B4-BE49-F238E27FC236}">
              <a16:creationId xmlns:a16="http://schemas.microsoft.com/office/drawing/2014/main" id="{344DD934-70EE-4C70-A937-3861B3735988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732" name="Text Box 2109">
          <a:extLst>
            <a:ext uri="{FF2B5EF4-FFF2-40B4-BE49-F238E27FC236}">
              <a16:creationId xmlns:a16="http://schemas.microsoft.com/office/drawing/2014/main" id="{E9807A11-5A11-4F92-8C3F-AAE05E628413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733" name="Text Box 2110">
          <a:extLst>
            <a:ext uri="{FF2B5EF4-FFF2-40B4-BE49-F238E27FC236}">
              <a16:creationId xmlns:a16="http://schemas.microsoft.com/office/drawing/2014/main" id="{99B991D5-A250-48C6-BBC8-E7000266CFD3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734" name="Text Box 2111">
          <a:extLst>
            <a:ext uri="{FF2B5EF4-FFF2-40B4-BE49-F238E27FC236}">
              <a16:creationId xmlns:a16="http://schemas.microsoft.com/office/drawing/2014/main" id="{B369E2C4-D4C3-4890-BD53-4C2BB83E75D2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735" name="Text Box 2112">
          <a:extLst>
            <a:ext uri="{FF2B5EF4-FFF2-40B4-BE49-F238E27FC236}">
              <a16:creationId xmlns:a16="http://schemas.microsoft.com/office/drawing/2014/main" id="{832E7124-ED64-48D4-83AF-9654E46D79D3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736" name="Text Box 2113">
          <a:extLst>
            <a:ext uri="{FF2B5EF4-FFF2-40B4-BE49-F238E27FC236}">
              <a16:creationId xmlns:a16="http://schemas.microsoft.com/office/drawing/2014/main" id="{E532E16A-7BC2-4180-8D3A-6DB218D2B9F3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737" name="Text Box 2114">
          <a:extLst>
            <a:ext uri="{FF2B5EF4-FFF2-40B4-BE49-F238E27FC236}">
              <a16:creationId xmlns:a16="http://schemas.microsoft.com/office/drawing/2014/main" id="{DD4EDA82-F123-41E1-93E7-E8A03CBCED6A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738" name="Text Box 2115">
          <a:extLst>
            <a:ext uri="{FF2B5EF4-FFF2-40B4-BE49-F238E27FC236}">
              <a16:creationId xmlns:a16="http://schemas.microsoft.com/office/drawing/2014/main" id="{C62667DA-8607-406C-9F7E-547C295F4D4A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739" name="Text Box 2116">
          <a:extLst>
            <a:ext uri="{FF2B5EF4-FFF2-40B4-BE49-F238E27FC236}">
              <a16:creationId xmlns:a16="http://schemas.microsoft.com/office/drawing/2014/main" id="{10CFD910-6930-43FE-8976-6AF2385BDCB9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740" name="Text Box 2117">
          <a:extLst>
            <a:ext uri="{FF2B5EF4-FFF2-40B4-BE49-F238E27FC236}">
              <a16:creationId xmlns:a16="http://schemas.microsoft.com/office/drawing/2014/main" id="{C97028DD-7830-425E-8D06-26A9CC6CE5FB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741" name="Text Box 2118">
          <a:extLst>
            <a:ext uri="{FF2B5EF4-FFF2-40B4-BE49-F238E27FC236}">
              <a16:creationId xmlns:a16="http://schemas.microsoft.com/office/drawing/2014/main" id="{D6C72682-112F-4F79-9219-73F1D0AA8D0C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742" name="Text Box 2119">
          <a:extLst>
            <a:ext uri="{FF2B5EF4-FFF2-40B4-BE49-F238E27FC236}">
              <a16:creationId xmlns:a16="http://schemas.microsoft.com/office/drawing/2014/main" id="{FA0FFC10-56EB-4519-A7C4-C4EF38D6FEE3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743" name="Text Box 2120">
          <a:extLst>
            <a:ext uri="{FF2B5EF4-FFF2-40B4-BE49-F238E27FC236}">
              <a16:creationId xmlns:a16="http://schemas.microsoft.com/office/drawing/2014/main" id="{0AFC2657-69B7-445D-95F5-7E54302F6ADE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744" name="Text Box 2121">
          <a:extLst>
            <a:ext uri="{FF2B5EF4-FFF2-40B4-BE49-F238E27FC236}">
              <a16:creationId xmlns:a16="http://schemas.microsoft.com/office/drawing/2014/main" id="{4AB4FFC8-F253-4A69-ABC9-926D20D65143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745" name="Text Box 2122">
          <a:extLst>
            <a:ext uri="{FF2B5EF4-FFF2-40B4-BE49-F238E27FC236}">
              <a16:creationId xmlns:a16="http://schemas.microsoft.com/office/drawing/2014/main" id="{9296B968-2283-4151-923B-C099479B0F7C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746" name="Text Box 2123">
          <a:extLst>
            <a:ext uri="{FF2B5EF4-FFF2-40B4-BE49-F238E27FC236}">
              <a16:creationId xmlns:a16="http://schemas.microsoft.com/office/drawing/2014/main" id="{F3BB9817-CE7B-42F3-B81F-702C200C6373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747" name="Text Box 2124">
          <a:extLst>
            <a:ext uri="{FF2B5EF4-FFF2-40B4-BE49-F238E27FC236}">
              <a16:creationId xmlns:a16="http://schemas.microsoft.com/office/drawing/2014/main" id="{78BBE20E-3DAC-41E3-A857-3AE1EC948894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748" name="Text Box 2125">
          <a:extLst>
            <a:ext uri="{FF2B5EF4-FFF2-40B4-BE49-F238E27FC236}">
              <a16:creationId xmlns:a16="http://schemas.microsoft.com/office/drawing/2014/main" id="{F7A588CB-ADBD-4BDA-A0B4-ED8B22188F3A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749" name="Text Box 2126">
          <a:extLst>
            <a:ext uri="{FF2B5EF4-FFF2-40B4-BE49-F238E27FC236}">
              <a16:creationId xmlns:a16="http://schemas.microsoft.com/office/drawing/2014/main" id="{C0BEC7D1-CE90-4C99-9FDD-332D91A7AB4E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750" name="Text Box 2127">
          <a:extLst>
            <a:ext uri="{FF2B5EF4-FFF2-40B4-BE49-F238E27FC236}">
              <a16:creationId xmlns:a16="http://schemas.microsoft.com/office/drawing/2014/main" id="{BB4A0C77-FB63-4459-A984-BC2D818F7564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751" name="Text Box 2128">
          <a:extLst>
            <a:ext uri="{FF2B5EF4-FFF2-40B4-BE49-F238E27FC236}">
              <a16:creationId xmlns:a16="http://schemas.microsoft.com/office/drawing/2014/main" id="{1C97AB95-43FC-49D7-BF5F-ABD01813D115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752" name="Text Box 2129">
          <a:extLst>
            <a:ext uri="{FF2B5EF4-FFF2-40B4-BE49-F238E27FC236}">
              <a16:creationId xmlns:a16="http://schemas.microsoft.com/office/drawing/2014/main" id="{B7B7E1F5-5D1A-46B9-9432-BA4E10D6F95B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753" name="Text Box 2130">
          <a:extLst>
            <a:ext uri="{FF2B5EF4-FFF2-40B4-BE49-F238E27FC236}">
              <a16:creationId xmlns:a16="http://schemas.microsoft.com/office/drawing/2014/main" id="{4FE88457-0F3A-4489-99ED-AC16D782CDF4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754" name="Text Box 2131">
          <a:extLst>
            <a:ext uri="{FF2B5EF4-FFF2-40B4-BE49-F238E27FC236}">
              <a16:creationId xmlns:a16="http://schemas.microsoft.com/office/drawing/2014/main" id="{1C0641C8-AC59-455D-9E24-E30151AE02EC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755" name="Text Box 2132">
          <a:extLst>
            <a:ext uri="{FF2B5EF4-FFF2-40B4-BE49-F238E27FC236}">
              <a16:creationId xmlns:a16="http://schemas.microsoft.com/office/drawing/2014/main" id="{472BD098-3EDF-434E-BFBF-E6B63E55A6E0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756" name="Text Box 2133">
          <a:extLst>
            <a:ext uri="{FF2B5EF4-FFF2-40B4-BE49-F238E27FC236}">
              <a16:creationId xmlns:a16="http://schemas.microsoft.com/office/drawing/2014/main" id="{8985450E-3471-4A73-8588-6A3230CF9B9B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757" name="Text Box 2134">
          <a:extLst>
            <a:ext uri="{FF2B5EF4-FFF2-40B4-BE49-F238E27FC236}">
              <a16:creationId xmlns:a16="http://schemas.microsoft.com/office/drawing/2014/main" id="{81F1CBDC-FF47-455C-A060-7BA761D2455E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758" name="Text Box 2135">
          <a:extLst>
            <a:ext uri="{FF2B5EF4-FFF2-40B4-BE49-F238E27FC236}">
              <a16:creationId xmlns:a16="http://schemas.microsoft.com/office/drawing/2014/main" id="{2BC31B5A-E1BA-4C71-92F2-723A900389A5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759" name="Text Box 2136">
          <a:extLst>
            <a:ext uri="{FF2B5EF4-FFF2-40B4-BE49-F238E27FC236}">
              <a16:creationId xmlns:a16="http://schemas.microsoft.com/office/drawing/2014/main" id="{881B1398-DBD4-467D-BA15-06FF8D979983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760" name="Text Box 2137">
          <a:extLst>
            <a:ext uri="{FF2B5EF4-FFF2-40B4-BE49-F238E27FC236}">
              <a16:creationId xmlns:a16="http://schemas.microsoft.com/office/drawing/2014/main" id="{9EA54FBD-B860-4D27-BCFD-68A8F05ABF2A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761" name="Text Box 2138">
          <a:extLst>
            <a:ext uri="{FF2B5EF4-FFF2-40B4-BE49-F238E27FC236}">
              <a16:creationId xmlns:a16="http://schemas.microsoft.com/office/drawing/2014/main" id="{DF927D25-4AB2-4659-A6BE-587D79E7B902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762" name="Text Box 2139">
          <a:extLst>
            <a:ext uri="{FF2B5EF4-FFF2-40B4-BE49-F238E27FC236}">
              <a16:creationId xmlns:a16="http://schemas.microsoft.com/office/drawing/2014/main" id="{9F183EED-83C4-4CEF-B408-D35008B2EF91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763" name="Text Box 2140">
          <a:extLst>
            <a:ext uri="{FF2B5EF4-FFF2-40B4-BE49-F238E27FC236}">
              <a16:creationId xmlns:a16="http://schemas.microsoft.com/office/drawing/2014/main" id="{45754BFA-DD00-4ACB-B717-F148B9045FAE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764" name="Text Box 2141">
          <a:extLst>
            <a:ext uri="{FF2B5EF4-FFF2-40B4-BE49-F238E27FC236}">
              <a16:creationId xmlns:a16="http://schemas.microsoft.com/office/drawing/2014/main" id="{F1B8D10B-0212-4F99-A001-1396BE8FD4B1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765" name="Text Box 2142">
          <a:extLst>
            <a:ext uri="{FF2B5EF4-FFF2-40B4-BE49-F238E27FC236}">
              <a16:creationId xmlns:a16="http://schemas.microsoft.com/office/drawing/2014/main" id="{41614EDC-B828-4130-AA04-D5C3A67AA71E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876300</xdr:colOff>
      <xdr:row>403</xdr:row>
      <xdr:rowOff>0</xdr:rowOff>
    </xdr:from>
    <xdr:ext cx="76200" cy="165100"/>
    <xdr:sp macro="" textlink="">
      <xdr:nvSpPr>
        <xdr:cNvPr id="1766" name="Text Box 2143">
          <a:extLst>
            <a:ext uri="{FF2B5EF4-FFF2-40B4-BE49-F238E27FC236}">
              <a16:creationId xmlns:a16="http://schemas.microsoft.com/office/drawing/2014/main" id="{2BC58C84-696D-4115-95B3-D75F44BD740F}"/>
            </a:ext>
          </a:extLst>
        </xdr:cNvPr>
        <xdr:cNvSpPr txBox="1">
          <a:spLocks noChangeArrowheads="1"/>
        </xdr:cNvSpPr>
      </xdr:nvSpPr>
      <xdr:spPr bwMode="auto">
        <a:xfrm>
          <a:off x="1228725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876300</xdr:colOff>
      <xdr:row>403</xdr:row>
      <xdr:rowOff>0</xdr:rowOff>
    </xdr:from>
    <xdr:ext cx="76200" cy="165100"/>
    <xdr:sp macro="" textlink="">
      <xdr:nvSpPr>
        <xdr:cNvPr id="1767" name="Text Box 2144">
          <a:extLst>
            <a:ext uri="{FF2B5EF4-FFF2-40B4-BE49-F238E27FC236}">
              <a16:creationId xmlns:a16="http://schemas.microsoft.com/office/drawing/2014/main" id="{5A6035E2-44E5-4CE4-800A-28250DD99835}"/>
            </a:ext>
          </a:extLst>
        </xdr:cNvPr>
        <xdr:cNvSpPr txBox="1">
          <a:spLocks noChangeArrowheads="1"/>
        </xdr:cNvSpPr>
      </xdr:nvSpPr>
      <xdr:spPr bwMode="auto">
        <a:xfrm>
          <a:off x="1228725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876300</xdr:colOff>
      <xdr:row>403</xdr:row>
      <xdr:rowOff>0</xdr:rowOff>
    </xdr:from>
    <xdr:ext cx="76200" cy="165100"/>
    <xdr:sp macro="" textlink="">
      <xdr:nvSpPr>
        <xdr:cNvPr id="1768" name="Text Box 2145">
          <a:extLst>
            <a:ext uri="{FF2B5EF4-FFF2-40B4-BE49-F238E27FC236}">
              <a16:creationId xmlns:a16="http://schemas.microsoft.com/office/drawing/2014/main" id="{6982C418-797B-451C-B44B-B460BF47E978}"/>
            </a:ext>
          </a:extLst>
        </xdr:cNvPr>
        <xdr:cNvSpPr txBox="1">
          <a:spLocks noChangeArrowheads="1"/>
        </xdr:cNvSpPr>
      </xdr:nvSpPr>
      <xdr:spPr bwMode="auto">
        <a:xfrm>
          <a:off x="1228725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876300</xdr:colOff>
      <xdr:row>403</xdr:row>
      <xdr:rowOff>0</xdr:rowOff>
    </xdr:from>
    <xdr:ext cx="76200" cy="165100"/>
    <xdr:sp macro="" textlink="">
      <xdr:nvSpPr>
        <xdr:cNvPr id="1769" name="Text Box 2146">
          <a:extLst>
            <a:ext uri="{FF2B5EF4-FFF2-40B4-BE49-F238E27FC236}">
              <a16:creationId xmlns:a16="http://schemas.microsoft.com/office/drawing/2014/main" id="{D4131E85-F47E-4BEC-8D83-EFCE602D85AA}"/>
            </a:ext>
          </a:extLst>
        </xdr:cNvPr>
        <xdr:cNvSpPr txBox="1">
          <a:spLocks noChangeArrowheads="1"/>
        </xdr:cNvSpPr>
      </xdr:nvSpPr>
      <xdr:spPr bwMode="auto">
        <a:xfrm>
          <a:off x="1228725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770" name="Text Box 2151">
          <a:extLst>
            <a:ext uri="{FF2B5EF4-FFF2-40B4-BE49-F238E27FC236}">
              <a16:creationId xmlns:a16="http://schemas.microsoft.com/office/drawing/2014/main" id="{A8538F68-15C5-4A74-8A4B-C6211DFB6517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771" name="Text Box 2152">
          <a:extLst>
            <a:ext uri="{FF2B5EF4-FFF2-40B4-BE49-F238E27FC236}">
              <a16:creationId xmlns:a16="http://schemas.microsoft.com/office/drawing/2014/main" id="{E49E949F-9B35-40DB-922D-8A4E5BB90516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772" name="Text Box 2153">
          <a:extLst>
            <a:ext uri="{FF2B5EF4-FFF2-40B4-BE49-F238E27FC236}">
              <a16:creationId xmlns:a16="http://schemas.microsoft.com/office/drawing/2014/main" id="{711A5B60-F70F-4BDB-A8E3-ADD8483C0AF4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773" name="Text Box 2154">
          <a:extLst>
            <a:ext uri="{FF2B5EF4-FFF2-40B4-BE49-F238E27FC236}">
              <a16:creationId xmlns:a16="http://schemas.microsoft.com/office/drawing/2014/main" id="{39CC8546-254D-4709-A6F9-611FB804ECC4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774" name="Text Box 2155">
          <a:extLst>
            <a:ext uri="{FF2B5EF4-FFF2-40B4-BE49-F238E27FC236}">
              <a16:creationId xmlns:a16="http://schemas.microsoft.com/office/drawing/2014/main" id="{4F89C28F-FA6D-4C47-9E7D-F032FB6E13BE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775" name="Text Box 2156">
          <a:extLst>
            <a:ext uri="{FF2B5EF4-FFF2-40B4-BE49-F238E27FC236}">
              <a16:creationId xmlns:a16="http://schemas.microsoft.com/office/drawing/2014/main" id="{0DFCD449-2560-4D80-A423-11A79E1D2B7A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776" name="Text Box 2157">
          <a:extLst>
            <a:ext uri="{FF2B5EF4-FFF2-40B4-BE49-F238E27FC236}">
              <a16:creationId xmlns:a16="http://schemas.microsoft.com/office/drawing/2014/main" id="{4E301DCF-F7C2-4F15-8502-7ECA69976EF5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777" name="Text Box 2158">
          <a:extLst>
            <a:ext uri="{FF2B5EF4-FFF2-40B4-BE49-F238E27FC236}">
              <a16:creationId xmlns:a16="http://schemas.microsoft.com/office/drawing/2014/main" id="{1F49924B-83E0-4B7C-915F-59CEE9582010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778" name="Text Box 2159">
          <a:extLst>
            <a:ext uri="{FF2B5EF4-FFF2-40B4-BE49-F238E27FC236}">
              <a16:creationId xmlns:a16="http://schemas.microsoft.com/office/drawing/2014/main" id="{F74BE5A8-05F3-44D2-BB78-14A68416C6B6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779" name="Text Box 2160">
          <a:extLst>
            <a:ext uri="{FF2B5EF4-FFF2-40B4-BE49-F238E27FC236}">
              <a16:creationId xmlns:a16="http://schemas.microsoft.com/office/drawing/2014/main" id="{0FDDF89D-2268-485D-91C7-6112846FFC78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780" name="Text Box 2161">
          <a:extLst>
            <a:ext uri="{FF2B5EF4-FFF2-40B4-BE49-F238E27FC236}">
              <a16:creationId xmlns:a16="http://schemas.microsoft.com/office/drawing/2014/main" id="{10BFCDF5-CB21-4F90-80CA-2B5146644754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781" name="Text Box 2162">
          <a:extLst>
            <a:ext uri="{FF2B5EF4-FFF2-40B4-BE49-F238E27FC236}">
              <a16:creationId xmlns:a16="http://schemas.microsoft.com/office/drawing/2014/main" id="{6C17D803-9361-480D-9F86-7126E2C534AA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782" name="Text Box 2163">
          <a:extLst>
            <a:ext uri="{FF2B5EF4-FFF2-40B4-BE49-F238E27FC236}">
              <a16:creationId xmlns:a16="http://schemas.microsoft.com/office/drawing/2014/main" id="{C9CE1D1C-57BE-4593-BE14-8AF35758A136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783" name="Text Box 2164">
          <a:extLst>
            <a:ext uri="{FF2B5EF4-FFF2-40B4-BE49-F238E27FC236}">
              <a16:creationId xmlns:a16="http://schemas.microsoft.com/office/drawing/2014/main" id="{219C0839-B38E-46D6-8C61-DE6FF76B4176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784" name="Text Box 2165">
          <a:extLst>
            <a:ext uri="{FF2B5EF4-FFF2-40B4-BE49-F238E27FC236}">
              <a16:creationId xmlns:a16="http://schemas.microsoft.com/office/drawing/2014/main" id="{5E2B0FD1-6E22-4C74-87BB-F6534E79EEC5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785" name="Text Box 2166">
          <a:extLst>
            <a:ext uri="{FF2B5EF4-FFF2-40B4-BE49-F238E27FC236}">
              <a16:creationId xmlns:a16="http://schemas.microsoft.com/office/drawing/2014/main" id="{4E0D85EF-5BF0-4BB8-A0CD-95724F5B5CBE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786" name="Text Box 2167">
          <a:extLst>
            <a:ext uri="{FF2B5EF4-FFF2-40B4-BE49-F238E27FC236}">
              <a16:creationId xmlns:a16="http://schemas.microsoft.com/office/drawing/2014/main" id="{3D2073D4-259C-4A4B-87C6-CC62CC5B4360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787" name="Text Box 2168">
          <a:extLst>
            <a:ext uri="{FF2B5EF4-FFF2-40B4-BE49-F238E27FC236}">
              <a16:creationId xmlns:a16="http://schemas.microsoft.com/office/drawing/2014/main" id="{62141F31-C100-4A90-9FF4-F987722B3C75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788" name="Text Box 2169">
          <a:extLst>
            <a:ext uri="{FF2B5EF4-FFF2-40B4-BE49-F238E27FC236}">
              <a16:creationId xmlns:a16="http://schemas.microsoft.com/office/drawing/2014/main" id="{5F56B0E8-512A-421D-B9D2-89D550DD1D8D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789" name="Text Box 2170">
          <a:extLst>
            <a:ext uri="{FF2B5EF4-FFF2-40B4-BE49-F238E27FC236}">
              <a16:creationId xmlns:a16="http://schemas.microsoft.com/office/drawing/2014/main" id="{F2F5F14C-103F-4817-BF3A-9F39701AE21C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790" name="Text Box 2171">
          <a:extLst>
            <a:ext uri="{FF2B5EF4-FFF2-40B4-BE49-F238E27FC236}">
              <a16:creationId xmlns:a16="http://schemas.microsoft.com/office/drawing/2014/main" id="{D3E9AD94-F564-4B15-ABBD-FF9E5AB3B999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791" name="Text Box 2172">
          <a:extLst>
            <a:ext uri="{FF2B5EF4-FFF2-40B4-BE49-F238E27FC236}">
              <a16:creationId xmlns:a16="http://schemas.microsoft.com/office/drawing/2014/main" id="{4AEBF884-8BE7-4794-8476-E45249BF843F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792" name="Text Box 2173">
          <a:extLst>
            <a:ext uri="{FF2B5EF4-FFF2-40B4-BE49-F238E27FC236}">
              <a16:creationId xmlns:a16="http://schemas.microsoft.com/office/drawing/2014/main" id="{C4D9DD99-0A24-4D39-8019-D2AE5AA53CAA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793" name="Text Box 2174">
          <a:extLst>
            <a:ext uri="{FF2B5EF4-FFF2-40B4-BE49-F238E27FC236}">
              <a16:creationId xmlns:a16="http://schemas.microsoft.com/office/drawing/2014/main" id="{68ECF5B9-6195-40AF-95AA-C534BABC8486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794" name="Text Box 2175">
          <a:extLst>
            <a:ext uri="{FF2B5EF4-FFF2-40B4-BE49-F238E27FC236}">
              <a16:creationId xmlns:a16="http://schemas.microsoft.com/office/drawing/2014/main" id="{324EB211-1B5F-40FC-AF18-1BB689A210F3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795" name="Text Box 2176">
          <a:extLst>
            <a:ext uri="{FF2B5EF4-FFF2-40B4-BE49-F238E27FC236}">
              <a16:creationId xmlns:a16="http://schemas.microsoft.com/office/drawing/2014/main" id="{EC0853C3-CD09-49BB-826D-C5B6940EB5FC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796" name="Text Box 2177">
          <a:extLst>
            <a:ext uri="{FF2B5EF4-FFF2-40B4-BE49-F238E27FC236}">
              <a16:creationId xmlns:a16="http://schemas.microsoft.com/office/drawing/2014/main" id="{04F1BE8A-33F7-4F2F-B842-ABF131BAE810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797" name="Text Box 2178">
          <a:extLst>
            <a:ext uri="{FF2B5EF4-FFF2-40B4-BE49-F238E27FC236}">
              <a16:creationId xmlns:a16="http://schemas.microsoft.com/office/drawing/2014/main" id="{9DFD4B58-966B-4753-B970-B19C175DB7B6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798" name="Text Box 2179">
          <a:extLst>
            <a:ext uri="{FF2B5EF4-FFF2-40B4-BE49-F238E27FC236}">
              <a16:creationId xmlns:a16="http://schemas.microsoft.com/office/drawing/2014/main" id="{ED7DCBD5-66D7-4330-8A17-011768505A5E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799" name="Text Box 2180">
          <a:extLst>
            <a:ext uri="{FF2B5EF4-FFF2-40B4-BE49-F238E27FC236}">
              <a16:creationId xmlns:a16="http://schemas.microsoft.com/office/drawing/2014/main" id="{B296EDD2-AC7D-4E38-BC3B-988F3975359C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800" name="Text Box 2181">
          <a:extLst>
            <a:ext uri="{FF2B5EF4-FFF2-40B4-BE49-F238E27FC236}">
              <a16:creationId xmlns:a16="http://schemas.microsoft.com/office/drawing/2014/main" id="{29264F01-73A9-4A24-8DF6-6614E6025D5A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801" name="Text Box 2182">
          <a:extLst>
            <a:ext uri="{FF2B5EF4-FFF2-40B4-BE49-F238E27FC236}">
              <a16:creationId xmlns:a16="http://schemas.microsoft.com/office/drawing/2014/main" id="{E4A2D7D0-7F8C-4164-843A-BAFF08EA4FB8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802" name="Text Box 2183">
          <a:extLst>
            <a:ext uri="{FF2B5EF4-FFF2-40B4-BE49-F238E27FC236}">
              <a16:creationId xmlns:a16="http://schemas.microsoft.com/office/drawing/2014/main" id="{AA23C56E-4E90-4CCD-B7F8-610F377D71F2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803" name="Text Box 2184">
          <a:extLst>
            <a:ext uri="{FF2B5EF4-FFF2-40B4-BE49-F238E27FC236}">
              <a16:creationId xmlns:a16="http://schemas.microsoft.com/office/drawing/2014/main" id="{D5C10C03-E681-409F-A56F-594960045773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804" name="Text Box 2185">
          <a:extLst>
            <a:ext uri="{FF2B5EF4-FFF2-40B4-BE49-F238E27FC236}">
              <a16:creationId xmlns:a16="http://schemas.microsoft.com/office/drawing/2014/main" id="{FB279C78-2D0D-4876-A622-8DACBA70E0ED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805" name="Text Box 2186">
          <a:extLst>
            <a:ext uri="{FF2B5EF4-FFF2-40B4-BE49-F238E27FC236}">
              <a16:creationId xmlns:a16="http://schemas.microsoft.com/office/drawing/2014/main" id="{D2280E35-5E2D-40E4-8E6E-AA29AF83FDF0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806" name="Text Box 2187">
          <a:extLst>
            <a:ext uri="{FF2B5EF4-FFF2-40B4-BE49-F238E27FC236}">
              <a16:creationId xmlns:a16="http://schemas.microsoft.com/office/drawing/2014/main" id="{263A3A74-6AD5-4997-A695-C9CB97D5C0B8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807" name="Text Box 2188">
          <a:extLst>
            <a:ext uri="{FF2B5EF4-FFF2-40B4-BE49-F238E27FC236}">
              <a16:creationId xmlns:a16="http://schemas.microsoft.com/office/drawing/2014/main" id="{DF809441-D9DD-4E25-BCD2-87DFF8418469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808" name="Text Box 2189">
          <a:extLst>
            <a:ext uri="{FF2B5EF4-FFF2-40B4-BE49-F238E27FC236}">
              <a16:creationId xmlns:a16="http://schemas.microsoft.com/office/drawing/2014/main" id="{97167BFD-EE9E-43B1-9EDC-FF428DFFA71A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809" name="Text Box 2190">
          <a:extLst>
            <a:ext uri="{FF2B5EF4-FFF2-40B4-BE49-F238E27FC236}">
              <a16:creationId xmlns:a16="http://schemas.microsoft.com/office/drawing/2014/main" id="{A7B7912A-6CE8-40A0-BE2B-FDEE954B5D11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810" name="Text Box 2191">
          <a:extLst>
            <a:ext uri="{FF2B5EF4-FFF2-40B4-BE49-F238E27FC236}">
              <a16:creationId xmlns:a16="http://schemas.microsoft.com/office/drawing/2014/main" id="{DA2FE1AD-C807-4BCB-B6BB-3A30DB6412F3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811" name="Text Box 2192">
          <a:extLst>
            <a:ext uri="{FF2B5EF4-FFF2-40B4-BE49-F238E27FC236}">
              <a16:creationId xmlns:a16="http://schemas.microsoft.com/office/drawing/2014/main" id="{AEABA95B-65B9-4A9B-98C4-29E28581A424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812" name="Text Box 2193">
          <a:extLst>
            <a:ext uri="{FF2B5EF4-FFF2-40B4-BE49-F238E27FC236}">
              <a16:creationId xmlns:a16="http://schemas.microsoft.com/office/drawing/2014/main" id="{14D2978F-528D-428E-8AD0-97D8A4DBF074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813" name="Text Box 2194">
          <a:extLst>
            <a:ext uri="{FF2B5EF4-FFF2-40B4-BE49-F238E27FC236}">
              <a16:creationId xmlns:a16="http://schemas.microsoft.com/office/drawing/2014/main" id="{B7A09E87-21CC-476B-A6A8-E64955B04A33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814" name="Text Box 2195">
          <a:extLst>
            <a:ext uri="{FF2B5EF4-FFF2-40B4-BE49-F238E27FC236}">
              <a16:creationId xmlns:a16="http://schemas.microsoft.com/office/drawing/2014/main" id="{409121C8-85DC-45EB-8F43-B42BB572E97C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815" name="Text Box 2196">
          <a:extLst>
            <a:ext uri="{FF2B5EF4-FFF2-40B4-BE49-F238E27FC236}">
              <a16:creationId xmlns:a16="http://schemas.microsoft.com/office/drawing/2014/main" id="{8278013E-05D8-42CF-B8B3-3FE4DC1FBBF2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816" name="Text Box 2197">
          <a:extLst>
            <a:ext uri="{FF2B5EF4-FFF2-40B4-BE49-F238E27FC236}">
              <a16:creationId xmlns:a16="http://schemas.microsoft.com/office/drawing/2014/main" id="{01FCAB3F-8DFE-43F2-9C41-9B0929207539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817" name="Text Box 2198">
          <a:extLst>
            <a:ext uri="{FF2B5EF4-FFF2-40B4-BE49-F238E27FC236}">
              <a16:creationId xmlns:a16="http://schemas.microsoft.com/office/drawing/2014/main" id="{D647F862-6B7A-4D3E-89DD-D40A9CB98659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818" name="Text Box 2199">
          <a:extLst>
            <a:ext uri="{FF2B5EF4-FFF2-40B4-BE49-F238E27FC236}">
              <a16:creationId xmlns:a16="http://schemas.microsoft.com/office/drawing/2014/main" id="{C82B70DB-1B10-454C-88BA-23A153731D11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819" name="Text Box 2200">
          <a:extLst>
            <a:ext uri="{FF2B5EF4-FFF2-40B4-BE49-F238E27FC236}">
              <a16:creationId xmlns:a16="http://schemas.microsoft.com/office/drawing/2014/main" id="{5C11526D-92C3-405A-9A0B-8867A36572B3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820" name="Text Box 2201">
          <a:extLst>
            <a:ext uri="{FF2B5EF4-FFF2-40B4-BE49-F238E27FC236}">
              <a16:creationId xmlns:a16="http://schemas.microsoft.com/office/drawing/2014/main" id="{18756498-FB79-4B17-B1C3-29F18CCFA9A5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821" name="Text Box 2202">
          <a:extLst>
            <a:ext uri="{FF2B5EF4-FFF2-40B4-BE49-F238E27FC236}">
              <a16:creationId xmlns:a16="http://schemas.microsoft.com/office/drawing/2014/main" id="{EBD74F32-7CAC-4F8C-BA1E-88D719774AF6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822" name="Text Box 2203">
          <a:extLst>
            <a:ext uri="{FF2B5EF4-FFF2-40B4-BE49-F238E27FC236}">
              <a16:creationId xmlns:a16="http://schemas.microsoft.com/office/drawing/2014/main" id="{639A4A88-C872-4177-9E67-B85FB6E2A34D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823" name="Text Box 2204">
          <a:extLst>
            <a:ext uri="{FF2B5EF4-FFF2-40B4-BE49-F238E27FC236}">
              <a16:creationId xmlns:a16="http://schemas.microsoft.com/office/drawing/2014/main" id="{E6F090C8-8198-4FF6-BE07-8C52EE61ACF5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824" name="Text Box 2205">
          <a:extLst>
            <a:ext uri="{FF2B5EF4-FFF2-40B4-BE49-F238E27FC236}">
              <a16:creationId xmlns:a16="http://schemas.microsoft.com/office/drawing/2014/main" id="{3AF2605B-8CDC-4574-9A4F-A3E542037C88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825" name="Text Box 2206">
          <a:extLst>
            <a:ext uri="{FF2B5EF4-FFF2-40B4-BE49-F238E27FC236}">
              <a16:creationId xmlns:a16="http://schemas.microsoft.com/office/drawing/2014/main" id="{6545D094-0379-4CF9-ADCD-3711D28C987F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826" name="Text Box 2207">
          <a:extLst>
            <a:ext uri="{FF2B5EF4-FFF2-40B4-BE49-F238E27FC236}">
              <a16:creationId xmlns:a16="http://schemas.microsoft.com/office/drawing/2014/main" id="{A66257AF-1473-4446-85D7-B8CE54770768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827" name="Text Box 2208">
          <a:extLst>
            <a:ext uri="{FF2B5EF4-FFF2-40B4-BE49-F238E27FC236}">
              <a16:creationId xmlns:a16="http://schemas.microsoft.com/office/drawing/2014/main" id="{7903B8D4-805C-4B5E-96E5-9A0E7B99611E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828" name="Text Box 2209">
          <a:extLst>
            <a:ext uri="{FF2B5EF4-FFF2-40B4-BE49-F238E27FC236}">
              <a16:creationId xmlns:a16="http://schemas.microsoft.com/office/drawing/2014/main" id="{6CFFA4F5-0E21-4BBE-913C-0E8D8EFB60A1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829" name="Text Box 2210">
          <a:extLst>
            <a:ext uri="{FF2B5EF4-FFF2-40B4-BE49-F238E27FC236}">
              <a16:creationId xmlns:a16="http://schemas.microsoft.com/office/drawing/2014/main" id="{9C03C96B-88AF-4F22-BA2F-6B0AFE0A0661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830" name="Text Box 2211">
          <a:extLst>
            <a:ext uri="{FF2B5EF4-FFF2-40B4-BE49-F238E27FC236}">
              <a16:creationId xmlns:a16="http://schemas.microsoft.com/office/drawing/2014/main" id="{AE8249B9-0C54-4F23-B393-828D129191E5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831" name="Text Box 2212">
          <a:extLst>
            <a:ext uri="{FF2B5EF4-FFF2-40B4-BE49-F238E27FC236}">
              <a16:creationId xmlns:a16="http://schemas.microsoft.com/office/drawing/2014/main" id="{4E81D229-60A3-409B-8B28-76E9B8179AC0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832" name="Text Box 2213">
          <a:extLst>
            <a:ext uri="{FF2B5EF4-FFF2-40B4-BE49-F238E27FC236}">
              <a16:creationId xmlns:a16="http://schemas.microsoft.com/office/drawing/2014/main" id="{DB2F43FF-9A87-4D60-B8F6-399A5409E01D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833" name="Text Box 2214">
          <a:extLst>
            <a:ext uri="{FF2B5EF4-FFF2-40B4-BE49-F238E27FC236}">
              <a16:creationId xmlns:a16="http://schemas.microsoft.com/office/drawing/2014/main" id="{F13A4BF6-E63D-4CCA-94BF-94741BCC2147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834" name="Text Box 2215">
          <a:extLst>
            <a:ext uri="{FF2B5EF4-FFF2-40B4-BE49-F238E27FC236}">
              <a16:creationId xmlns:a16="http://schemas.microsoft.com/office/drawing/2014/main" id="{45EC46CF-EA76-4347-A452-06C98F5B9A2F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835" name="Text Box 2216">
          <a:extLst>
            <a:ext uri="{FF2B5EF4-FFF2-40B4-BE49-F238E27FC236}">
              <a16:creationId xmlns:a16="http://schemas.microsoft.com/office/drawing/2014/main" id="{06FB2DC2-479A-4E06-A957-30DC0C382460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836" name="Text Box 2217">
          <a:extLst>
            <a:ext uri="{FF2B5EF4-FFF2-40B4-BE49-F238E27FC236}">
              <a16:creationId xmlns:a16="http://schemas.microsoft.com/office/drawing/2014/main" id="{248DD380-F9BB-4CF6-82A3-BEB9932B3C91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837" name="Text Box 2218">
          <a:extLst>
            <a:ext uri="{FF2B5EF4-FFF2-40B4-BE49-F238E27FC236}">
              <a16:creationId xmlns:a16="http://schemas.microsoft.com/office/drawing/2014/main" id="{DD4C6E3C-EAE8-4A34-99FB-3DA6B7ECC0A6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838" name="Text Box 2219">
          <a:extLst>
            <a:ext uri="{FF2B5EF4-FFF2-40B4-BE49-F238E27FC236}">
              <a16:creationId xmlns:a16="http://schemas.microsoft.com/office/drawing/2014/main" id="{45F6AC49-914C-4C07-8E25-7C511E2E7D1F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839" name="Text Box 2220">
          <a:extLst>
            <a:ext uri="{FF2B5EF4-FFF2-40B4-BE49-F238E27FC236}">
              <a16:creationId xmlns:a16="http://schemas.microsoft.com/office/drawing/2014/main" id="{D6E697BB-7AFC-4420-8E67-19C7DD3014F5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840" name="Text Box 2221">
          <a:extLst>
            <a:ext uri="{FF2B5EF4-FFF2-40B4-BE49-F238E27FC236}">
              <a16:creationId xmlns:a16="http://schemas.microsoft.com/office/drawing/2014/main" id="{A93B5F03-8F90-4A73-8A96-E42DC74E32CA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841" name="Text Box 2222">
          <a:extLst>
            <a:ext uri="{FF2B5EF4-FFF2-40B4-BE49-F238E27FC236}">
              <a16:creationId xmlns:a16="http://schemas.microsoft.com/office/drawing/2014/main" id="{A9D3BFBC-A342-4B99-A146-1CE45635CCBF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842" name="Text Box 2223">
          <a:extLst>
            <a:ext uri="{FF2B5EF4-FFF2-40B4-BE49-F238E27FC236}">
              <a16:creationId xmlns:a16="http://schemas.microsoft.com/office/drawing/2014/main" id="{44C7327B-D1E2-4B55-92B9-E89ADBE0E31A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843" name="Text Box 2224">
          <a:extLst>
            <a:ext uri="{FF2B5EF4-FFF2-40B4-BE49-F238E27FC236}">
              <a16:creationId xmlns:a16="http://schemas.microsoft.com/office/drawing/2014/main" id="{D5B063E9-F534-41AA-96FB-4719E277E8EE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844" name="Text Box 2225">
          <a:extLst>
            <a:ext uri="{FF2B5EF4-FFF2-40B4-BE49-F238E27FC236}">
              <a16:creationId xmlns:a16="http://schemas.microsoft.com/office/drawing/2014/main" id="{3211A8DD-B3FF-4937-B9A7-09C1A0CB21E6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845" name="Text Box 2226">
          <a:extLst>
            <a:ext uri="{FF2B5EF4-FFF2-40B4-BE49-F238E27FC236}">
              <a16:creationId xmlns:a16="http://schemas.microsoft.com/office/drawing/2014/main" id="{1B81E729-913C-41EC-AACF-6CAABD5DCA1F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846" name="Text Box 2227">
          <a:extLst>
            <a:ext uri="{FF2B5EF4-FFF2-40B4-BE49-F238E27FC236}">
              <a16:creationId xmlns:a16="http://schemas.microsoft.com/office/drawing/2014/main" id="{D4F8DDD0-875C-4228-BF76-DF29FCC98ED2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403</xdr:row>
      <xdr:rowOff>0</xdr:rowOff>
    </xdr:from>
    <xdr:ext cx="76200" cy="165100"/>
    <xdr:sp macro="" textlink="">
      <xdr:nvSpPr>
        <xdr:cNvPr id="1847" name="Text Box 2228">
          <a:extLst>
            <a:ext uri="{FF2B5EF4-FFF2-40B4-BE49-F238E27FC236}">
              <a16:creationId xmlns:a16="http://schemas.microsoft.com/office/drawing/2014/main" id="{E75632CE-4FE9-495C-9956-4B45348DF273}"/>
            </a:ext>
          </a:extLst>
        </xdr:cNvPr>
        <xdr:cNvSpPr txBox="1">
          <a:spLocks noChangeArrowheads="1"/>
        </xdr:cNvSpPr>
      </xdr:nvSpPr>
      <xdr:spPr bwMode="auto">
        <a:xfrm>
          <a:off x="320040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848" name="Text Box 2229">
          <a:extLst>
            <a:ext uri="{FF2B5EF4-FFF2-40B4-BE49-F238E27FC236}">
              <a16:creationId xmlns:a16="http://schemas.microsoft.com/office/drawing/2014/main" id="{EAF74C29-3F7B-4C06-8BFB-7F3CC739AA1F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849" name="Text Box 2230">
          <a:extLst>
            <a:ext uri="{FF2B5EF4-FFF2-40B4-BE49-F238E27FC236}">
              <a16:creationId xmlns:a16="http://schemas.microsoft.com/office/drawing/2014/main" id="{89A90BEE-842C-4CE5-B2E4-C8E8D0ADF54D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850" name="Text Box 2231">
          <a:extLst>
            <a:ext uri="{FF2B5EF4-FFF2-40B4-BE49-F238E27FC236}">
              <a16:creationId xmlns:a16="http://schemas.microsoft.com/office/drawing/2014/main" id="{C681E43D-9A1B-4133-8748-299226978082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851" name="Text Box 2232">
          <a:extLst>
            <a:ext uri="{FF2B5EF4-FFF2-40B4-BE49-F238E27FC236}">
              <a16:creationId xmlns:a16="http://schemas.microsoft.com/office/drawing/2014/main" id="{95A9D77A-1A14-4492-A4A4-527E2B680C8B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852" name="Text Box 2233">
          <a:extLst>
            <a:ext uri="{FF2B5EF4-FFF2-40B4-BE49-F238E27FC236}">
              <a16:creationId xmlns:a16="http://schemas.microsoft.com/office/drawing/2014/main" id="{988E99C5-9EFE-4417-8E95-5FBF58328D06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853" name="Text Box 2234">
          <a:extLst>
            <a:ext uri="{FF2B5EF4-FFF2-40B4-BE49-F238E27FC236}">
              <a16:creationId xmlns:a16="http://schemas.microsoft.com/office/drawing/2014/main" id="{6F4D4BB5-44AE-42AC-AF60-8CC8F3E84F41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854" name="Text Box 2235">
          <a:extLst>
            <a:ext uri="{FF2B5EF4-FFF2-40B4-BE49-F238E27FC236}">
              <a16:creationId xmlns:a16="http://schemas.microsoft.com/office/drawing/2014/main" id="{D1F61EB4-DAD5-4E06-8357-7AC4723D1E3A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855" name="Text Box 2236">
          <a:extLst>
            <a:ext uri="{FF2B5EF4-FFF2-40B4-BE49-F238E27FC236}">
              <a16:creationId xmlns:a16="http://schemas.microsoft.com/office/drawing/2014/main" id="{B9D514B1-5852-4E4A-9074-38C0B44EA9FA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856" name="Text Box 2237">
          <a:extLst>
            <a:ext uri="{FF2B5EF4-FFF2-40B4-BE49-F238E27FC236}">
              <a16:creationId xmlns:a16="http://schemas.microsoft.com/office/drawing/2014/main" id="{A025CB24-8924-488A-91B0-2132FC82A39C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857" name="Text Box 2238">
          <a:extLst>
            <a:ext uri="{FF2B5EF4-FFF2-40B4-BE49-F238E27FC236}">
              <a16:creationId xmlns:a16="http://schemas.microsoft.com/office/drawing/2014/main" id="{A2681BC9-443E-48AA-A34B-7133DBCACDD5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858" name="Text Box 2239">
          <a:extLst>
            <a:ext uri="{FF2B5EF4-FFF2-40B4-BE49-F238E27FC236}">
              <a16:creationId xmlns:a16="http://schemas.microsoft.com/office/drawing/2014/main" id="{3787E859-8708-4BBB-8784-7B8FBE3D2317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859" name="Text Box 2240">
          <a:extLst>
            <a:ext uri="{FF2B5EF4-FFF2-40B4-BE49-F238E27FC236}">
              <a16:creationId xmlns:a16="http://schemas.microsoft.com/office/drawing/2014/main" id="{A73ADA26-9289-457F-971F-0BBFA086EB8D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860" name="Text Box 2241">
          <a:extLst>
            <a:ext uri="{FF2B5EF4-FFF2-40B4-BE49-F238E27FC236}">
              <a16:creationId xmlns:a16="http://schemas.microsoft.com/office/drawing/2014/main" id="{AF18AC57-5ACA-404B-832D-A160E356BE25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885825</xdr:colOff>
      <xdr:row>403</xdr:row>
      <xdr:rowOff>0</xdr:rowOff>
    </xdr:from>
    <xdr:ext cx="76200" cy="165100"/>
    <xdr:sp macro="" textlink="">
      <xdr:nvSpPr>
        <xdr:cNvPr id="1861" name="Text Box 2242">
          <a:extLst>
            <a:ext uri="{FF2B5EF4-FFF2-40B4-BE49-F238E27FC236}">
              <a16:creationId xmlns:a16="http://schemas.microsoft.com/office/drawing/2014/main" id="{32F54B80-A21F-4AF4-9C87-EFDCCDC8C599}"/>
            </a:ext>
          </a:extLst>
        </xdr:cNvPr>
        <xdr:cNvSpPr txBox="1">
          <a:spLocks noChangeArrowheads="1"/>
        </xdr:cNvSpPr>
      </xdr:nvSpPr>
      <xdr:spPr bwMode="auto">
        <a:xfrm>
          <a:off x="1238250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876300</xdr:colOff>
      <xdr:row>403</xdr:row>
      <xdr:rowOff>0</xdr:rowOff>
    </xdr:from>
    <xdr:ext cx="76200" cy="165100"/>
    <xdr:sp macro="" textlink="">
      <xdr:nvSpPr>
        <xdr:cNvPr id="1862" name="Text Box 2243">
          <a:extLst>
            <a:ext uri="{FF2B5EF4-FFF2-40B4-BE49-F238E27FC236}">
              <a16:creationId xmlns:a16="http://schemas.microsoft.com/office/drawing/2014/main" id="{E6F83A12-6703-4460-8934-CFFE3D394835}"/>
            </a:ext>
          </a:extLst>
        </xdr:cNvPr>
        <xdr:cNvSpPr txBox="1">
          <a:spLocks noChangeArrowheads="1"/>
        </xdr:cNvSpPr>
      </xdr:nvSpPr>
      <xdr:spPr bwMode="auto">
        <a:xfrm>
          <a:off x="1228725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876300</xdr:colOff>
      <xdr:row>403</xdr:row>
      <xdr:rowOff>0</xdr:rowOff>
    </xdr:from>
    <xdr:ext cx="76200" cy="165100"/>
    <xdr:sp macro="" textlink="">
      <xdr:nvSpPr>
        <xdr:cNvPr id="1863" name="Text Box 2244">
          <a:extLst>
            <a:ext uri="{FF2B5EF4-FFF2-40B4-BE49-F238E27FC236}">
              <a16:creationId xmlns:a16="http://schemas.microsoft.com/office/drawing/2014/main" id="{BD63BEF9-701E-4543-BB9E-62E923FC8263}"/>
            </a:ext>
          </a:extLst>
        </xdr:cNvPr>
        <xdr:cNvSpPr txBox="1">
          <a:spLocks noChangeArrowheads="1"/>
        </xdr:cNvSpPr>
      </xdr:nvSpPr>
      <xdr:spPr bwMode="auto">
        <a:xfrm>
          <a:off x="1228725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876300</xdr:colOff>
      <xdr:row>403</xdr:row>
      <xdr:rowOff>0</xdr:rowOff>
    </xdr:from>
    <xdr:ext cx="76200" cy="165100"/>
    <xdr:sp macro="" textlink="">
      <xdr:nvSpPr>
        <xdr:cNvPr id="1864" name="Text Box 2245">
          <a:extLst>
            <a:ext uri="{FF2B5EF4-FFF2-40B4-BE49-F238E27FC236}">
              <a16:creationId xmlns:a16="http://schemas.microsoft.com/office/drawing/2014/main" id="{CC707F4E-1C61-4391-BB78-F535016452AC}"/>
            </a:ext>
          </a:extLst>
        </xdr:cNvPr>
        <xdr:cNvSpPr txBox="1">
          <a:spLocks noChangeArrowheads="1"/>
        </xdr:cNvSpPr>
      </xdr:nvSpPr>
      <xdr:spPr bwMode="auto">
        <a:xfrm>
          <a:off x="1228725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876300</xdr:colOff>
      <xdr:row>403</xdr:row>
      <xdr:rowOff>0</xdr:rowOff>
    </xdr:from>
    <xdr:ext cx="76200" cy="165100"/>
    <xdr:sp macro="" textlink="">
      <xdr:nvSpPr>
        <xdr:cNvPr id="1865" name="Text Box 2246">
          <a:extLst>
            <a:ext uri="{FF2B5EF4-FFF2-40B4-BE49-F238E27FC236}">
              <a16:creationId xmlns:a16="http://schemas.microsoft.com/office/drawing/2014/main" id="{08BA38EC-00DC-4FF9-9B97-1A1B8A5C9483}"/>
            </a:ext>
          </a:extLst>
        </xdr:cNvPr>
        <xdr:cNvSpPr txBox="1">
          <a:spLocks noChangeArrowheads="1"/>
        </xdr:cNvSpPr>
      </xdr:nvSpPr>
      <xdr:spPr bwMode="auto">
        <a:xfrm>
          <a:off x="1228725" y="90211275"/>
          <a:ext cx="762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6"/>
  <sheetViews>
    <sheetView tabSelected="1" view="pageBreakPreview" topLeftCell="A583" zoomScaleNormal="100" zoomScaleSheetLayoutView="100" workbookViewId="0">
      <selection activeCell="B380" sqref="B380"/>
    </sheetView>
  </sheetViews>
  <sheetFormatPr defaultRowHeight="11.25" x14ac:dyDescent="0.2"/>
  <cols>
    <col min="1" max="1" width="5.28515625" style="7" customWidth="1"/>
    <col min="2" max="2" width="42.7109375" style="8" customWidth="1"/>
    <col min="3" max="3" width="6.7109375" style="21" customWidth="1"/>
    <col min="4" max="4" width="8.85546875" style="16" customWidth="1"/>
    <col min="5" max="5" width="8.7109375" style="20" customWidth="1"/>
    <col min="6" max="6" width="10" style="21" customWidth="1"/>
    <col min="7" max="7" width="23.28515625" style="15" customWidth="1"/>
    <col min="8" max="8" width="7.7109375" style="15" customWidth="1"/>
    <col min="9" max="9" width="8.7109375" style="5" customWidth="1"/>
    <col min="10" max="16384" width="9.140625" style="5"/>
  </cols>
  <sheetData>
    <row r="1" spans="1:8" s="2" customFormat="1" ht="18" x14ac:dyDescent="0.25">
      <c r="A1" s="188" t="s">
        <v>109</v>
      </c>
      <c r="B1" s="188"/>
      <c r="C1" s="188"/>
      <c r="D1" s="188"/>
      <c r="E1" s="188"/>
      <c r="F1" s="188"/>
      <c r="G1" s="13"/>
      <c r="H1" s="13"/>
    </row>
    <row r="2" spans="1:8" s="26" customFormat="1" ht="12.75" x14ac:dyDescent="0.2">
      <c r="A2" s="27"/>
      <c r="B2" s="28"/>
      <c r="C2" s="29"/>
      <c r="D2" s="30"/>
      <c r="E2" s="31"/>
      <c r="F2" s="31"/>
      <c r="G2" s="25"/>
      <c r="H2" s="25"/>
    </row>
    <row r="3" spans="1:8" s="175" customFormat="1" ht="38.25" customHeight="1" x14ac:dyDescent="0.2">
      <c r="A3" s="174"/>
      <c r="B3" s="187" t="s">
        <v>174</v>
      </c>
      <c r="C3" s="187"/>
      <c r="D3" s="187"/>
      <c r="E3" s="187"/>
      <c r="F3" s="174"/>
    </row>
    <row r="4" spans="1:8" s="26" customFormat="1" ht="12.75" x14ac:dyDescent="0.2">
      <c r="A4" s="27"/>
      <c r="B4" s="28"/>
      <c r="C4" s="29"/>
      <c r="D4" s="30"/>
      <c r="E4" s="31"/>
      <c r="F4" s="31"/>
      <c r="G4" s="25"/>
      <c r="H4" s="25"/>
    </row>
    <row r="5" spans="1:8" s="26" customFormat="1" ht="12.75" x14ac:dyDescent="0.2">
      <c r="A5" s="27"/>
      <c r="B5" s="28"/>
      <c r="C5" s="29"/>
      <c r="D5" s="30"/>
      <c r="E5" s="31"/>
      <c r="F5" s="31"/>
      <c r="G5" s="25"/>
      <c r="H5" s="25"/>
    </row>
    <row r="6" spans="1:8" s="26" customFormat="1" ht="333" customHeight="1" x14ac:dyDescent="0.2">
      <c r="A6" s="27"/>
      <c r="B6" s="32" t="s">
        <v>270</v>
      </c>
      <c r="C6" s="29"/>
      <c r="D6" s="30"/>
      <c r="E6" s="31"/>
      <c r="F6" s="31"/>
      <c r="G6" s="25"/>
      <c r="H6" s="25"/>
    </row>
    <row r="7" spans="1:8" s="26" customFormat="1" ht="209.25" customHeight="1" x14ac:dyDescent="0.2">
      <c r="A7" s="27"/>
      <c r="B7" s="28" t="s">
        <v>108</v>
      </c>
      <c r="C7" s="29"/>
      <c r="D7" s="30"/>
      <c r="E7" s="31"/>
      <c r="F7" s="31"/>
      <c r="G7" s="25"/>
      <c r="H7" s="25"/>
    </row>
    <row r="8" spans="1:8" s="26" customFormat="1" ht="12.75" x14ac:dyDescent="0.2">
      <c r="A8" s="27"/>
      <c r="B8" s="28"/>
      <c r="C8" s="29"/>
      <c r="D8" s="30"/>
      <c r="E8" s="31"/>
      <c r="F8" s="31"/>
      <c r="G8" s="25"/>
      <c r="H8" s="25"/>
    </row>
    <row r="9" spans="1:8" s="26" customFormat="1" ht="12.75" x14ac:dyDescent="0.2">
      <c r="A9" s="33"/>
      <c r="B9" s="34"/>
      <c r="C9" s="29"/>
      <c r="D9" s="30"/>
      <c r="E9" s="31"/>
      <c r="F9" s="31"/>
      <c r="G9" s="35"/>
      <c r="H9" s="25"/>
    </row>
    <row r="10" spans="1:8" s="9" customFormat="1" ht="12" thickBot="1" x14ac:dyDescent="0.25">
      <c r="A10" s="10"/>
      <c r="B10" s="11"/>
      <c r="C10" s="19"/>
      <c r="D10" s="17"/>
      <c r="E10" s="19"/>
      <c r="F10" s="19"/>
      <c r="G10" s="14"/>
      <c r="H10" s="14"/>
    </row>
    <row r="11" spans="1:8" s="26" customFormat="1" ht="26.25" thickBot="1" x14ac:dyDescent="0.25">
      <c r="A11" s="23" t="s">
        <v>368</v>
      </c>
      <c r="B11" s="23" t="s">
        <v>369</v>
      </c>
      <c r="C11" s="23" t="s">
        <v>370</v>
      </c>
      <c r="D11" s="24" t="s">
        <v>371</v>
      </c>
      <c r="E11" s="23" t="s">
        <v>372</v>
      </c>
      <c r="F11" s="23" t="s">
        <v>373</v>
      </c>
      <c r="G11" s="25"/>
      <c r="H11" s="25"/>
    </row>
    <row r="12" spans="1:8" s="26" customFormat="1" ht="12.75" x14ac:dyDescent="0.2">
      <c r="A12" s="27"/>
      <c r="B12" s="28"/>
      <c r="C12" s="29"/>
      <c r="D12" s="30"/>
      <c r="E12" s="31"/>
      <c r="F12" s="31"/>
      <c r="G12" s="25"/>
      <c r="H12" s="25"/>
    </row>
    <row r="13" spans="1:8" s="26" customFormat="1" ht="12.75" x14ac:dyDescent="0.2">
      <c r="A13" s="27"/>
      <c r="B13" s="28"/>
      <c r="C13" s="29"/>
      <c r="D13" s="30"/>
      <c r="E13" s="31"/>
      <c r="F13" s="31"/>
      <c r="G13" s="25"/>
      <c r="H13" s="25"/>
    </row>
    <row r="14" spans="1:8" s="26" customFormat="1" ht="12.75" x14ac:dyDescent="0.2">
      <c r="A14" s="33" t="s">
        <v>22</v>
      </c>
      <c r="B14" s="34" t="s">
        <v>1</v>
      </c>
      <c r="C14" s="29"/>
      <c r="D14" s="30"/>
      <c r="E14" s="31"/>
      <c r="F14" s="31"/>
      <c r="G14" s="25"/>
      <c r="H14" s="25"/>
    </row>
    <row r="15" spans="1:8" s="26" customFormat="1" ht="12.75" x14ac:dyDescent="0.2">
      <c r="A15" s="33"/>
      <c r="B15" s="34"/>
      <c r="C15" s="29"/>
      <c r="D15" s="30"/>
      <c r="E15" s="31"/>
      <c r="F15" s="31"/>
      <c r="G15" s="35"/>
      <c r="H15" s="25"/>
    </row>
    <row r="16" spans="1:8" s="26" customFormat="1" ht="12.75" x14ac:dyDescent="0.2">
      <c r="A16" s="33"/>
      <c r="B16" s="34"/>
      <c r="C16" s="29"/>
      <c r="D16" s="30"/>
      <c r="E16" s="31"/>
      <c r="F16" s="31"/>
      <c r="G16" s="25"/>
      <c r="H16" s="25"/>
    </row>
    <row r="17" spans="1:8" s="26" customFormat="1" ht="80.25" customHeight="1" x14ac:dyDescent="0.2">
      <c r="A17" s="27" t="s">
        <v>2</v>
      </c>
      <c r="B17" s="28" t="s">
        <v>179</v>
      </c>
      <c r="C17" s="29"/>
      <c r="D17" s="30"/>
      <c r="E17" s="31"/>
      <c r="F17" s="31"/>
      <c r="G17" s="25"/>
      <c r="H17" s="25"/>
    </row>
    <row r="18" spans="1:8" s="26" customFormat="1" ht="12.75" x14ac:dyDescent="0.2">
      <c r="A18" s="27"/>
      <c r="B18" s="37"/>
      <c r="C18" s="29"/>
      <c r="D18" s="30"/>
      <c r="E18" s="31"/>
      <c r="F18" s="31"/>
      <c r="G18" s="25"/>
      <c r="H18" s="25"/>
    </row>
    <row r="19" spans="1:8" s="26" customFormat="1" ht="12.75" x14ac:dyDescent="0.2">
      <c r="A19" s="27"/>
      <c r="B19" s="28" t="s">
        <v>110</v>
      </c>
      <c r="C19" s="29"/>
      <c r="D19" s="30"/>
      <c r="E19" s="31"/>
      <c r="F19" s="31"/>
      <c r="G19" s="25"/>
      <c r="H19" s="25"/>
    </row>
    <row r="20" spans="1:8" s="26" customFormat="1" ht="12.75" x14ac:dyDescent="0.2">
      <c r="A20" s="27"/>
      <c r="B20" s="37" t="s">
        <v>176</v>
      </c>
      <c r="C20" s="29" t="s">
        <v>3</v>
      </c>
      <c r="D20" s="30">
        <v>110.75</v>
      </c>
      <c r="E20" s="31"/>
      <c r="F20" s="31"/>
      <c r="G20" s="25"/>
      <c r="H20" s="25"/>
    </row>
    <row r="21" spans="1:8" s="26" customFormat="1" ht="12.75" x14ac:dyDescent="0.2">
      <c r="A21" s="27"/>
      <c r="B21" s="37" t="s">
        <v>175</v>
      </c>
      <c r="C21" s="29" t="s">
        <v>3</v>
      </c>
      <c r="D21" s="30">
        <v>69</v>
      </c>
      <c r="E21" s="31"/>
      <c r="F21" s="31"/>
      <c r="G21" s="25"/>
      <c r="H21" s="25"/>
    </row>
    <row r="22" spans="1:8" s="26" customFormat="1" ht="12.75" x14ac:dyDescent="0.2">
      <c r="A22" s="27"/>
      <c r="B22" s="37" t="s">
        <v>177</v>
      </c>
      <c r="C22" s="29" t="s">
        <v>6</v>
      </c>
      <c r="D22" s="36">
        <v>1</v>
      </c>
      <c r="E22" s="31"/>
      <c r="F22" s="31"/>
      <c r="G22" s="25"/>
      <c r="H22" s="25"/>
    </row>
    <row r="23" spans="1:8" s="26" customFormat="1" ht="12.75" x14ac:dyDescent="0.2">
      <c r="A23" s="27"/>
      <c r="B23" s="37" t="s">
        <v>178</v>
      </c>
      <c r="C23" s="29" t="s">
        <v>106</v>
      </c>
      <c r="D23" s="36">
        <v>1</v>
      </c>
      <c r="E23" s="31"/>
      <c r="F23" s="31"/>
      <c r="G23" s="25"/>
      <c r="H23" s="38"/>
    </row>
    <row r="24" spans="1:8" s="26" customFormat="1" ht="12.75" x14ac:dyDescent="0.2">
      <c r="A24" s="27"/>
      <c r="B24" s="37"/>
      <c r="C24" s="29"/>
      <c r="D24" s="36"/>
      <c r="E24" s="31"/>
      <c r="F24" s="31"/>
      <c r="G24" s="25"/>
      <c r="H24" s="38"/>
    </row>
    <row r="25" spans="1:8" s="26" customFormat="1" ht="12.75" x14ac:dyDescent="0.2">
      <c r="A25" s="27"/>
      <c r="B25" s="28"/>
      <c r="C25" s="29"/>
      <c r="D25" s="30"/>
      <c r="E25" s="31"/>
      <c r="F25" s="31"/>
      <c r="G25" s="25"/>
      <c r="H25" s="39"/>
    </row>
    <row r="26" spans="1:8" s="26" customFormat="1" ht="63.75" x14ac:dyDescent="0.2">
      <c r="A26" s="156" t="s">
        <v>4</v>
      </c>
      <c r="B26" s="28" t="s">
        <v>180</v>
      </c>
      <c r="C26" s="29"/>
      <c r="D26" s="30"/>
      <c r="E26" s="31"/>
      <c r="F26" s="31"/>
      <c r="G26" s="25"/>
      <c r="H26" s="25"/>
    </row>
    <row r="27" spans="1:8" s="26" customFormat="1" ht="12.75" x14ac:dyDescent="0.2">
      <c r="A27" s="27"/>
      <c r="B27" s="28"/>
      <c r="C27" s="29"/>
      <c r="D27" s="30"/>
      <c r="E27" s="31"/>
      <c r="F27" s="31"/>
      <c r="G27" s="25"/>
      <c r="H27" s="25"/>
    </row>
    <row r="28" spans="1:8" s="26" customFormat="1" ht="14.25" customHeight="1" x14ac:dyDescent="0.2">
      <c r="A28" s="27"/>
      <c r="B28" s="28" t="s">
        <v>30</v>
      </c>
      <c r="C28" s="29" t="s">
        <v>106</v>
      </c>
      <c r="D28" s="36">
        <v>1</v>
      </c>
      <c r="E28" s="31"/>
      <c r="F28" s="31"/>
      <c r="G28" s="25"/>
      <c r="H28" s="25"/>
    </row>
    <row r="29" spans="1:8" s="26" customFormat="1" ht="12.75" x14ac:dyDescent="0.2">
      <c r="A29" s="27"/>
      <c r="B29" s="28"/>
      <c r="C29" s="29"/>
      <c r="D29" s="30"/>
      <c r="E29" s="31"/>
      <c r="F29" s="31"/>
      <c r="G29" s="25"/>
      <c r="H29" s="25"/>
    </row>
    <row r="30" spans="1:8" s="26" customFormat="1" ht="12.75" x14ac:dyDescent="0.2">
      <c r="A30" s="27"/>
      <c r="B30" s="28"/>
      <c r="C30" s="29"/>
      <c r="D30" s="30"/>
      <c r="E30" s="31"/>
      <c r="F30" s="31"/>
      <c r="G30" s="25"/>
      <c r="H30" s="25"/>
    </row>
    <row r="31" spans="1:8" s="26" customFormat="1" ht="63.75" x14ac:dyDescent="0.2">
      <c r="A31" s="27" t="s">
        <v>5</v>
      </c>
      <c r="B31" s="66" t="s">
        <v>112</v>
      </c>
      <c r="C31" s="67"/>
      <c r="D31" s="30"/>
      <c r="E31" s="31"/>
      <c r="F31" s="31"/>
    </row>
    <row r="32" spans="1:8" s="26" customFormat="1" ht="12.75" x14ac:dyDescent="0.2">
      <c r="A32" s="27"/>
      <c r="B32" s="66"/>
      <c r="C32" s="67"/>
      <c r="D32" s="30"/>
      <c r="E32" s="31"/>
      <c r="F32" s="31"/>
    </row>
    <row r="33" spans="1:8" s="26" customFormat="1" ht="12.75" x14ac:dyDescent="0.2">
      <c r="A33" s="27"/>
      <c r="B33" s="28" t="s">
        <v>20</v>
      </c>
      <c r="C33" s="29" t="s">
        <v>21</v>
      </c>
      <c r="D33" s="36">
        <v>1</v>
      </c>
      <c r="E33" s="31"/>
      <c r="F33" s="31"/>
    </row>
    <row r="34" spans="1:8" s="26" customFormat="1" ht="12.75" x14ac:dyDescent="0.2">
      <c r="A34" s="27"/>
      <c r="B34" s="28"/>
      <c r="C34" s="29"/>
      <c r="D34" s="30"/>
      <c r="E34" s="31"/>
      <c r="F34" s="31"/>
      <c r="G34" s="25"/>
      <c r="H34" s="25"/>
    </row>
    <row r="35" spans="1:8" s="26" customFormat="1" ht="12.75" x14ac:dyDescent="0.2">
      <c r="A35" s="27"/>
      <c r="B35" s="28"/>
      <c r="C35" s="29"/>
      <c r="D35" s="30"/>
      <c r="E35" s="31"/>
      <c r="F35" s="31"/>
      <c r="G35" s="25"/>
      <c r="H35" s="25"/>
    </row>
    <row r="36" spans="1:8" s="26" customFormat="1" ht="51" x14ac:dyDescent="0.2">
      <c r="A36" s="27" t="s">
        <v>54</v>
      </c>
      <c r="B36" s="28" t="s">
        <v>55</v>
      </c>
      <c r="C36" s="29"/>
      <c r="D36" s="30"/>
      <c r="E36" s="31"/>
      <c r="F36" s="31"/>
      <c r="G36" s="25"/>
      <c r="H36" s="25"/>
    </row>
    <row r="37" spans="1:8" s="26" customFormat="1" ht="12.75" x14ac:dyDescent="0.2">
      <c r="A37" s="27"/>
      <c r="B37" s="28"/>
      <c r="C37" s="29"/>
      <c r="D37" s="30"/>
      <c r="E37" s="31"/>
      <c r="F37" s="31"/>
      <c r="G37" s="25"/>
      <c r="H37" s="25"/>
    </row>
    <row r="38" spans="1:8" s="26" customFormat="1" ht="14.25" customHeight="1" x14ac:dyDescent="0.2">
      <c r="A38" s="27"/>
      <c r="B38" s="28" t="s">
        <v>30</v>
      </c>
      <c r="C38" s="29" t="s">
        <v>106</v>
      </c>
      <c r="D38" s="36">
        <v>1</v>
      </c>
      <c r="E38" s="31"/>
      <c r="F38" s="31"/>
      <c r="G38" s="25"/>
      <c r="H38" s="25"/>
    </row>
    <row r="39" spans="1:8" s="26" customFormat="1" ht="12.75" hidden="1" x14ac:dyDescent="0.2">
      <c r="A39" s="27"/>
      <c r="B39" s="28"/>
      <c r="C39" s="29"/>
      <c r="D39" s="30"/>
      <c r="E39" s="31"/>
      <c r="F39" s="31"/>
      <c r="G39" s="25"/>
      <c r="H39" s="25"/>
    </row>
    <row r="40" spans="1:8" s="26" customFormat="1" ht="12.75" hidden="1" x14ac:dyDescent="0.2">
      <c r="A40" s="27"/>
      <c r="B40" s="28"/>
      <c r="C40" s="29"/>
      <c r="D40" s="30"/>
      <c r="E40" s="31"/>
      <c r="F40" s="31"/>
      <c r="G40" s="25"/>
      <c r="H40" s="25"/>
    </row>
    <row r="41" spans="1:8" s="26" customFormat="1" ht="12.75" x14ac:dyDescent="0.2">
      <c r="A41" s="27"/>
      <c r="B41" s="28"/>
      <c r="C41" s="29"/>
      <c r="D41" s="30"/>
      <c r="E41" s="31"/>
      <c r="F41" s="31"/>
      <c r="G41" s="25"/>
      <c r="H41" s="25"/>
    </row>
    <row r="42" spans="1:8" s="26" customFormat="1" ht="12.75" x14ac:dyDescent="0.2">
      <c r="A42" s="27"/>
      <c r="B42" s="28"/>
      <c r="C42" s="29"/>
      <c r="D42" s="30"/>
      <c r="E42" s="31"/>
      <c r="F42" s="31"/>
      <c r="G42" s="25"/>
      <c r="H42" s="25"/>
    </row>
    <row r="43" spans="1:8" s="26" customFormat="1" ht="63.75" x14ac:dyDescent="0.2">
      <c r="A43" s="27" t="s">
        <v>56</v>
      </c>
      <c r="B43" s="28" t="s">
        <v>84</v>
      </c>
      <c r="C43" s="29"/>
      <c r="D43" s="30"/>
      <c r="E43" s="31"/>
      <c r="F43" s="31"/>
      <c r="G43" s="25"/>
      <c r="H43" s="25"/>
    </row>
    <row r="44" spans="1:8" s="26" customFormat="1" ht="12.75" x14ac:dyDescent="0.2">
      <c r="A44" s="27"/>
      <c r="B44" s="37"/>
      <c r="C44" s="29"/>
      <c r="D44" s="30"/>
      <c r="E44" s="31"/>
      <c r="F44" s="31"/>
      <c r="G44" s="25"/>
      <c r="H44" s="25"/>
    </row>
    <row r="45" spans="1:8" s="26" customFormat="1" ht="12.75" x14ac:dyDescent="0.2">
      <c r="A45" s="27"/>
      <c r="B45" s="28" t="s">
        <v>58</v>
      </c>
      <c r="C45" s="29" t="s">
        <v>3</v>
      </c>
      <c r="D45" s="30">
        <v>230</v>
      </c>
      <c r="E45" s="31"/>
      <c r="F45" s="31"/>
      <c r="G45" s="25">
        <f>111*2</f>
        <v>222</v>
      </c>
      <c r="H45" s="25"/>
    </row>
    <row r="46" spans="1:8" s="26" customFormat="1" ht="12.75" x14ac:dyDescent="0.2">
      <c r="A46" s="27"/>
      <c r="B46" s="28"/>
      <c r="C46" s="29"/>
      <c r="D46" s="30"/>
      <c r="E46" s="31"/>
      <c r="F46" s="31"/>
      <c r="G46" s="25"/>
      <c r="H46" s="25"/>
    </row>
    <row r="47" spans="1:8" s="26" customFormat="1" ht="12.75" hidden="1" x14ac:dyDescent="0.2">
      <c r="A47" s="27"/>
      <c r="B47" s="28"/>
      <c r="C47" s="29"/>
      <c r="D47" s="30"/>
      <c r="E47" s="31"/>
      <c r="F47" s="31"/>
      <c r="G47" s="25"/>
      <c r="H47" s="25"/>
    </row>
    <row r="48" spans="1:8" s="26" customFormat="1" ht="89.25" x14ac:dyDescent="0.2">
      <c r="A48" s="27" t="s">
        <v>57</v>
      </c>
      <c r="B48" s="28" t="s">
        <v>271</v>
      </c>
      <c r="C48" s="29"/>
      <c r="D48" s="30"/>
      <c r="E48" s="31"/>
      <c r="F48" s="31"/>
      <c r="G48" s="25"/>
      <c r="H48" s="25"/>
    </row>
    <row r="49" spans="1:8" s="26" customFormat="1" ht="12.75" x14ac:dyDescent="0.2">
      <c r="A49" s="27"/>
      <c r="B49" s="28"/>
      <c r="C49" s="29"/>
      <c r="D49" s="30"/>
      <c r="E49" s="31"/>
      <c r="F49" s="31"/>
      <c r="G49" s="25"/>
      <c r="H49" s="25"/>
    </row>
    <row r="50" spans="1:8" s="26" customFormat="1" ht="25.5" x14ac:dyDescent="0.2">
      <c r="A50" s="27"/>
      <c r="B50" s="28" t="s">
        <v>60</v>
      </c>
      <c r="C50" s="29" t="s">
        <v>6</v>
      </c>
      <c r="D50" s="36">
        <v>2</v>
      </c>
      <c r="E50" s="31"/>
      <c r="F50" s="31"/>
      <c r="G50" s="25"/>
      <c r="H50" s="25"/>
    </row>
    <row r="51" spans="1:8" s="26" customFormat="1" ht="12.75" x14ac:dyDescent="0.2">
      <c r="A51" s="27"/>
      <c r="B51" s="28"/>
      <c r="C51" s="29"/>
      <c r="D51" s="30"/>
      <c r="E51" s="31"/>
      <c r="F51" s="31"/>
      <c r="G51" s="25"/>
      <c r="H51" s="25"/>
    </row>
    <row r="52" spans="1:8" s="26" customFormat="1" ht="12.75" x14ac:dyDescent="0.2">
      <c r="A52" s="27"/>
      <c r="B52" s="28"/>
      <c r="C52" s="29"/>
      <c r="D52" s="30"/>
      <c r="E52" s="31"/>
      <c r="F52" s="31"/>
      <c r="G52" s="25"/>
      <c r="H52" s="25"/>
    </row>
    <row r="53" spans="1:8" s="50" customFormat="1" ht="78.75" customHeight="1" x14ac:dyDescent="0.2">
      <c r="A53" s="27" t="s">
        <v>59</v>
      </c>
      <c r="B53" s="45" t="s">
        <v>272</v>
      </c>
      <c r="C53" s="46"/>
      <c r="D53" s="47"/>
      <c r="E53" s="48"/>
      <c r="F53" s="49"/>
    </row>
    <row r="54" spans="1:8" s="50" customFormat="1" ht="12.75" x14ac:dyDescent="0.2">
      <c r="A54" s="27"/>
      <c r="B54" s="45"/>
      <c r="C54" s="46"/>
      <c r="D54" s="47"/>
      <c r="E54" s="48"/>
      <c r="F54" s="49"/>
    </row>
    <row r="55" spans="1:8" s="50" customFormat="1" ht="12.75" x14ac:dyDescent="0.2">
      <c r="A55" s="51"/>
      <c r="B55" s="45" t="s">
        <v>77</v>
      </c>
      <c r="C55" s="29" t="s">
        <v>6</v>
      </c>
      <c r="D55" s="36">
        <v>1</v>
      </c>
      <c r="E55" s="31"/>
      <c r="F55" s="31"/>
      <c r="G55" s="52"/>
    </row>
    <row r="56" spans="1:8" s="50" customFormat="1" ht="12.75" x14ac:dyDescent="0.2">
      <c r="A56" s="51"/>
      <c r="B56" s="45"/>
      <c r="C56" s="46"/>
      <c r="D56" s="47"/>
      <c r="E56" s="48"/>
      <c r="F56" s="49"/>
    </row>
    <row r="57" spans="1:8" s="26" customFormat="1" ht="51" x14ac:dyDescent="0.2">
      <c r="A57" s="55" t="s">
        <v>61</v>
      </c>
      <c r="B57" s="28" t="s">
        <v>125</v>
      </c>
      <c r="C57" s="29"/>
      <c r="D57" s="30"/>
      <c r="E57" s="31"/>
      <c r="F57" s="31"/>
      <c r="G57" s="53"/>
      <c r="H57" s="25"/>
    </row>
    <row r="58" spans="1:8" s="26" customFormat="1" ht="12.75" x14ac:dyDescent="0.2">
      <c r="A58" s="27"/>
      <c r="B58" s="28"/>
      <c r="C58" s="29"/>
      <c r="D58" s="30"/>
      <c r="E58" s="31"/>
      <c r="F58" s="31"/>
      <c r="G58" s="25"/>
      <c r="H58" s="25"/>
    </row>
    <row r="59" spans="1:8" s="26" customFormat="1" ht="12.75" x14ac:dyDescent="0.2">
      <c r="A59" s="27"/>
      <c r="B59" s="28" t="s">
        <v>64</v>
      </c>
      <c r="C59" s="29"/>
      <c r="D59" s="30"/>
      <c r="E59" s="31"/>
      <c r="F59" s="31"/>
      <c r="G59" s="25"/>
      <c r="H59" s="25"/>
    </row>
    <row r="60" spans="1:8" s="26" customFormat="1" ht="12.75" x14ac:dyDescent="0.2">
      <c r="A60" s="27"/>
      <c r="B60" s="56" t="s">
        <v>162</v>
      </c>
      <c r="C60" s="57" t="s">
        <v>66</v>
      </c>
      <c r="D60" s="30">
        <v>120</v>
      </c>
      <c r="E60" s="31"/>
      <c r="F60" s="31"/>
      <c r="G60" s="25"/>
      <c r="H60" s="25"/>
    </row>
    <row r="61" spans="1:8" s="26" customFormat="1" ht="12.75" x14ac:dyDescent="0.2">
      <c r="A61" s="27"/>
      <c r="B61" s="56" t="s">
        <v>65</v>
      </c>
      <c r="C61" s="57" t="s">
        <v>66</v>
      </c>
      <c r="D61" s="58">
        <v>120</v>
      </c>
      <c r="E61" s="31"/>
      <c r="F61" s="31"/>
      <c r="G61" s="59"/>
      <c r="H61" s="53"/>
    </row>
    <row r="62" spans="1:8" s="26" customFormat="1" ht="12.75" x14ac:dyDescent="0.2">
      <c r="A62" s="27"/>
      <c r="B62" s="56" t="s">
        <v>79</v>
      </c>
      <c r="C62" s="57" t="s">
        <v>66</v>
      </c>
      <c r="D62" s="58">
        <v>120</v>
      </c>
      <c r="E62" s="31"/>
      <c r="F62" s="31"/>
      <c r="G62" s="59"/>
      <c r="H62" s="53"/>
    </row>
    <row r="63" spans="1:8" s="26" customFormat="1" ht="12.75" x14ac:dyDescent="0.2">
      <c r="A63" s="27"/>
      <c r="B63" s="56" t="s">
        <v>80</v>
      </c>
      <c r="C63" s="57" t="s">
        <v>66</v>
      </c>
      <c r="D63" s="58">
        <v>120</v>
      </c>
      <c r="E63" s="31"/>
      <c r="F63" s="31"/>
      <c r="G63" s="59"/>
      <c r="H63" s="53"/>
    </row>
    <row r="64" spans="1:8" s="26" customFormat="1" ht="12.75" x14ac:dyDescent="0.2">
      <c r="A64" s="27"/>
      <c r="B64" s="56"/>
      <c r="C64" s="57"/>
      <c r="D64" s="58"/>
      <c r="E64" s="31"/>
      <c r="F64" s="31"/>
      <c r="G64" s="59"/>
      <c r="H64" s="53"/>
    </row>
    <row r="65" spans="1:8" s="26" customFormat="1" ht="52.5" customHeight="1" x14ac:dyDescent="0.2">
      <c r="A65" s="55" t="s">
        <v>62</v>
      </c>
      <c r="B65" s="60" t="s">
        <v>273</v>
      </c>
      <c r="C65" s="61"/>
      <c r="D65" s="58"/>
      <c r="E65" s="62"/>
      <c r="F65" s="31"/>
      <c r="G65" s="25"/>
      <c r="H65" s="25"/>
    </row>
    <row r="66" spans="1:8" s="26" customFormat="1" ht="12.75" x14ac:dyDescent="0.2">
      <c r="A66" s="55"/>
      <c r="B66" s="60"/>
      <c r="C66" s="61"/>
      <c r="D66" s="58"/>
      <c r="E66" s="62"/>
      <c r="F66" s="31"/>
      <c r="G66" s="25"/>
      <c r="H66" s="25"/>
    </row>
    <row r="67" spans="1:8" s="26" customFormat="1" ht="12.75" x14ac:dyDescent="0.2">
      <c r="A67" s="55"/>
      <c r="B67" s="60" t="s">
        <v>81</v>
      </c>
      <c r="C67" s="61"/>
      <c r="D67" s="58"/>
      <c r="E67" s="62"/>
      <c r="F67" s="31"/>
      <c r="G67" s="25"/>
      <c r="H67" s="25"/>
    </row>
    <row r="68" spans="1:8" s="26" customFormat="1" ht="12.75" x14ac:dyDescent="0.2">
      <c r="A68" s="63"/>
      <c r="B68" s="56" t="s">
        <v>162</v>
      </c>
      <c r="C68" s="57" t="s">
        <v>6</v>
      </c>
      <c r="D68" s="64">
        <v>1</v>
      </c>
      <c r="E68" s="65"/>
      <c r="F68" s="31"/>
      <c r="G68" s="53"/>
      <c r="H68" s="25"/>
    </row>
    <row r="69" spans="1:8" s="26" customFormat="1" ht="12.75" x14ac:dyDescent="0.2">
      <c r="A69" s="63"/>
      <c r="B69" s="56" t="s">
        <v>65</v>
      </c>
      <c r="C69" s="57" t="s">
        <v>6</v>
      </c>
      <c r="D69" s="64">
        <v>5</v>
      </c>
      <c r="E69" s="65"/>
      <c r="F69" s="31"/>
      <c r="G69" s="53"/>
      <c r="H69" s="25"/>
    </row>
    <row r="70" spans="1:8" s="26" customFormat="1" ht="12.75" x14ac:dyDescent="0.2">
      <c r="A70" s="63"/>
      <c r="B70" s="56" t="s">
        <v>79</v>
      </c>
      <c r="C70" s="57" t="s">
        <v>6</v>
      </c>
      <c r="D70" s="64">
        <v>5</v>
      </c>
      <c r="E70" s="65"/>
      <c r="F70" s="31"/>
      <c r="G70" s="53"/>
      <c r="H70" s="25"/>
    </row>
    <row r="71" spans="1:8" s="26" customFormat="1" ht="12.75" x14ac:dyDescent="0.2">
      <c r="A71" s="63"/>
      <c r="B71" s="56" t="s">
        <v>80</v>
      </c>
      <c r="C71" s="57" t="s">
        <v>6</v>
      </c>
      <c r="D71" s="64">
        <v>5</v>
      </c>
      <c r="E71" s="65"/>
      <c r="F71" s="31"/>
      <c r="G71" s="53"/>
      <c r="H71" s="25"/>
    </row>
    <row r="72" spans="1:8" s="26" customFormat="1" ht="12.75" x14ac:dyDescent="0.2">
      <c r="A72" s="63"/>
      <c r="B72" s="56"/>
      <c r="C72" s="57"/>
      <c r="D72" s="64"/>
      <c r="E72" s="65"/>
      <c r="F72" s="31"/>
      <c r="G72" s="53"/>
      <c r="H72" s="25"/>
    </row>
    <row r="73" spans="1:8" s="26" customFormat="1" ht="12.75" x14ac:dyDescent="0.2">
      <c r="A73" s="63"/>
      <c r="B73" s="56"/>
      <c r="C73" s="57"/>
      <c r="D73" s="64"/>
      <c r="E73" s="65"/>
      <c r="F73" s="31"/>
      <c r="G73" s="53"/>
      <c r="H73" s="25"/>
    </row>
    <row r="74" spans="1:8" s="26" customFormat="1" ht="63.75" x14ac:dyDescent="0.2">
      <c r="A74" s="178" t="s">
        <v>63</v>
      </c>
      <c r="B74" s="60" t="s">
        <v>181</v>
      </c>
      <c r="C74" s="57"/>
      <c r="D74" s="64"/>
      <c r="E74" s="65"/>
      <c r="F74" s="31"/>
      <c r="G74" s="53"/>
      <c r="H74" s="25"/>
    </row>
    <row r="75" spans="1:8" s="26" customFormat="1" ht="12.75" x14ac:dyDescent="0.2">
      <c r="A75" s="55"/>
      <c r="B75" s="179"/>
      <c r="C75" s="57"/>
      <c r="D75" s="64"/>
      <c r="E75" s="65"/>
      <c r="F75" s="31"/>
      <c r="G75" s="53"/>
      <c r="H75" s="25"/>
    </row>
    <row r="76" spans="1:8" s="26" customFormat="1" ht="12.75" x14ac:dyDescent="0.2">
      <c r="A76" s="55"/>
      <c r="B76" s="180" t="s">
        <v>182</v>
      </c>
      <c r="C76" s="57"/>
      <c r="D76" s="64"/>
      <c r="E76" s="65"/>
      <c r="F76" s="31"/>
      <c r="G76" s="53"/>
      <c r="H76" s="25"/>
    </row>
    <row r="77" spans="1:8" s="26" customFormat="1" ht="12.75" x14ac:dyDescent="0.2">
      <c r="A77" s="63"/>
      <c r="B77" s="56" t="s">
        <v>162</v>
      </c>
      <c r="C77" s="57" t="s">
        <v>66</v>
      </c>
      <c r="D77" s="58">
        <v>111</v>
      </c>
      <c r="E77" s="65"/>
      <c r="F77" s="31"/>
      <c r="G77" s="53"/>
      <c r="H77" s="25"/>
    </row>
    <row r="78" spans="1:8" s="26" customFormat="1" ht="12.75" x14ac:dyDescent="0.2">
      <c r="A78" s="63"/>
      <c r="B78" s="56" t="s">
        <v>65</v>
      </c>
      <c r="C78" s="57" t="s">
        <v>66</v>
      </c>
      <c r="D78" s="58">
        <v>20</v>
      </c>
      <c r="E78" s="65"/>
      <c r="F78" s="31"/>
      <c r="G78" s="53"/>
      <c r="H78" s="25"/>
    </row>
    <row r="79" spans="1:8" s="26" customFormat="1" ht="12.75" x14ac:dyDescent="0.2">
      <c r="A79" s="63"/>
      <c r="B79" s="56" t="s">
        <v>79</v>
      </c>
      <c r="C79" s="57" t="s">
        <v>66</v>
      </c>
      <c r="D79" s="58">
        <v>20</v>
      </c>
      <c r="E79" s="65"/>
      <c r="F79" s="31"/>
      <c r="G79" s="53"/>
      <c r="H79" s="25"/>
    </row>
    <row r="80" spans="1:8" s="26" customFormat="1" ht="12.75" x14ac:dyDescent="0.2">
      <c r="A80" s="63"/>
      <c r="B80" s="56" t="s">
        <v>80</v>
      </c>
      <c r="C80" s="57" t="s">
        <v>66</v>
      </c>
      <c r="D80" s="58">
        <v>40</v>
      </c>
      <c r="E80" s="65"/>
      <c r="F80" s="31"/>
      <c r="G80" s="53"/>
      <c r="H80" s="25"/>
    </row>
    <row r="81" spans="1:8" s="26" customFormat="1" ht="12.75" x14ac:dyDescent="0.2">
      <c r="A81" s="63"/>
      <c r="B81" s="56"/>
      <c r="C81" s="57"/>
      <c r="D81" s="64"/>
      <c r="E81" s="65"/>
      <c r="F81" s="31"/>
      <c r="G81" s="53"/>
      <c r="H81" s="25"/>
    </row>
    <row r="82" spans="1:8" s="26" customFormat="1" ht="12.75" x14ac:dyDescent="0.2">
      <c r="A82" s="63"/>
      <c r="B82" s="56"/>
      <c r="C82" s="57"/>
      <c r="D82" s="64"/>
      <c r="E82" s="65"/>
      <c r="F82" s="31"/>
      <c r="G82" s="53"/>
      <c r="H82" s="25"/>
    </row>
    <row r="83" spans="1:8" s="26" customFormat="1" ht="38.25" x14ac:dyDescent="0.2">
      <c r="A83" s="63" t="s">
        <v>67</v>
      </c>
      <c r="B83" s="56" t="s">
        <v>189</v>
      </c>
      <c r="C83" s="57"/>
      <c r="D83" s="64"/>
      <c r="E83" s="65"/>
      <c r="F83" s="31"/>
      <c r="G83" s="53"/>
      <c r="H83" s="25"/>
    </row>
    <row r="84" spans="1:8" s="26" customFormat="1" ht="12.75" x14ac:dyDescent="0.2">
      <c r="A84" s="63"/>
      <c r="B84" s="56"/>
      <c r="C84" s="57"/>
      <c r="D84" s="64"/>
      <c r="E84" s="65"/>
      <c r="F84" s="31"/>
      <c r="G84" s="53"/>
      <c r="H84" s="25"/>
    </row>
    <row r="85" spans="1:8" s="26" customFormat="1" ht="12.75" x14ac:dyDescent="0.2">
      <c r="A85" s="63"/>
      <c r="B85" s="56" t="s">
        <v>182</v>
      </c>
      <c r="C85" s="57" t="s">
        <v>3</v>
      </c>
      <c r="D85" s="64">
        <v>20</v>
      </c>
      <c r="E85" s="65"/>
      <c r="F85" s="31"/>
      <c r="G85" s="53"/>
      <c r="H85" s="25"/>
    </row>
    <row r="86" spans="1:8" s="26" customFormat="1" ht="12.75" x14ac:dyDescent="0.2">
      <c r="A86" s="63"/>
      <c r="B86" s="56"/>
      <c r="C86" s="57"/>
      <c r="D86" s="64"/>
      <c r="E86" s="65"/>
      <c r="F86" s="31"/>
      <c r="G86" s="53"/>
      <c r="H86" s="25"/>
    </row>
    <row r="87" spans="1:8" s="26" customFormat="1" ht="12.75" x14ac:dyDescent="0.2">
      <c r="A87" s="63"/>
      <c r="B87" s="56"/>
      <c r="C87" s="57"/>
      <c r="D87" s="64"/>
      <c r="E87" s="65"/>
      <c r="F87" s="31"/>
      <c r="G87" s="53"/>
      <c r="H87" s="25"/>
    </row>
    <row r="88" spans="1:8" s="26" customFormat="1" ht="153" x14ac:dyDescent="0.2">
      <c r="A88" s="63" t="s">
        <v>68</v>
      </c>
      <c r="B88" s="45" t="s">
        <v>293</v>
      </c>
      <c r="C88" s="57"/>
      <c r="D88" s="184"/>
      <c r="E88" s="65"/>
      <c r="F88" s="31"/>
      <c r="G88" s="53"/>
      <c r="H88" s="25"/>
    </row>
    <row r="89" spans="1:8" s="26" customFormat="1" ht="12.75" x14ac:dyDescent="0.2">
      <c r="A89" s="63"/>
      <c r="B89" s="56"/>
      <c r="C89" s="57"/>
      <c r="D89" s="64"/>
      <c r="E89" s="65"/>
      <c r="F89" s="31"/>
      <c r="G89" s="53"/>
      <c r="H89" s="25"/>
    </row>
    <row r="90" spans="1:8" s="26" customFormat="1" ht="12.75" x14ac:dyDescent="0.2">
      <c r="A90" s="63"/>
      <c r="B90" s="56" t="s">
        <v>128</v>
      </c>
      <c r="C90" s="57" t="s">
        <v>6</v>
      </c>
      <c r="D90" s="64">
        <v>2</v>
      </c>
      <c r="E90" s="65"/>
      <c r="F90" s="31"/>
      <c r="G90" s="53"/>
      <c r="H90" s="25"/>
    </row>
    <row r="91" spans="1:8" s="26" customFormat="1" ht="12.75" x14ac:dyDescent="0.2">
      <c r="A91" s="63"/>
      <c r="B91" s="56"/>
      <c r="C91" s="57"/>
      <c r="D91" s="64"/>
      <c r="E91" s="65"/>
      <c r="F91" s="31"/>
      <c r="G91" s="53"/>
      <c r="H91" s="25"/>
    </row>
    <row r="92" spans="1:8" s="26" customFormat="1" ht="12.75" x14ac:dyDescent="0.2">
      <c r="A92" s="63"/>
      <c r="B92" s="56"/>
      <c r="C92" s="57"/>
      <c r="D92" s="64"/>
      <c r="E92" s="65"/>
      <c r="F92" s="31"/>
      <c r="G92" s="53"/>
      <c r="H92" s="25"/>
    </row>
    <row r="93" spans="1:8" s="26" customFormat="1" ht="25.5" x14ac:dyDescent="0.2">
      <c r="A93" s="63" t="s">
        <v>69</v>
      </c>
      <c r="B93" s="45" t="s">
        <v>190</v>
      </c>
      <c r="C93" s="57"/>
      <c r="D93" s="64"/>
      <c r="E93" s="65"/>
      <c r="F93" s="31"/>
      <c r="G93" s="53"/>
      <c r="H93" s="25"/>
    </row>
    <row r="94" spans="1:8" s="26" customFormat="1" ht="12.75" x14ac:dyDescent="0.2">
      <c r="A94" s="63"/>
      <c r="B94" s="56"/>
      <c r="C94" s="57"/>
      <c r="D94" s="64"/>
      <c r="E94" s="65"/>
      <c r="F94" s="31"/>
      <c r="G94" s="53"/>
      <c r="H94" s="25"/>
    </row>
    <row r="95" spans="1:8" s="26" customFormat="1" ht="12.75" x14ac:dyDescent="0.2">
      <c r="A95" s="63"/>
      <c r="B95" s="56" t="s">
        <v>182</v>
      </c>
      <c r="C95" s="57" t="s">
        <v>3</v>
      </c>
      <c r="D95" s="64">
        <v>20</v>
      </c>
      <c r="E95" s="65"/>
      <c r="F95" s="31"/>
      <c r="G95" s="53"/>
      <c r="H95" s="25"/>
    </row>
    <row r="96" spans="1:8" s="26" customFormat="1" ht="12.75" x14ac:dyDescent="0.2">
      <c r="A96" s="63"/>
      <c r="B96" s="56"/>
      <c r="C96" s="57"/>
      <c r="D96" s="64"/>
      <c r="E96" s="65"/>
      <c r="F96" s="31"/>
      <c r="G96" s="53"/>
      <c r="H96" s="25"/>
    </row>
    <row r="97" spans="1:8" s="26" customFormat="1" ht="12.75" x14ac:dyDescent="0.2">
      <c r="A97" s="63"/>
      <c r="B97" s="56"/>
      <c r="C97" s="57"/>
      <c r="D97" s="64"/>
      <c r="E97" s="65"/>
      <c r="F97" s="31"/>
      <c r="G97" s="53"/>
      <c r="H97" s="25"/>
    </row>
    <row r="98" spans="1:8" s="50" customFormat="1" ht="90.75" x14ac:dyDescent="0.2">
      <c r="A98" s="51" t="s">
        <v>70</v>
      </c>
      <c r="B98" s="45" t="s">
        <v>183</v>
      </c>
      <c r="C98" s="29"/>
      <c r="D98" s="36"/>
      <c r="E98" s="48"/>
      <c r="F98" s="49"/>
    </row>
    <row r="99" spans="1:8" s="50" customFormat="1" ht="12.75" x14ac:dyDescent="0.2">
      <c r="A99" s="51"/>
      <c r="B99" s="45"/>
      <c r="C99" s="29"/>
      <c r="D99" s="36"/>
      <c r="E99" s="48"/>
      <c r="F99" s="49"/>
    </row>
    <row r="100" spans="1:8" s="50" customFormat="1" ht="12.75" x14ac:dyDescent="0.2">
      <c r="A100" s="51"/>
      <c r="B100" s="45" t="s">
        <v>173</v>
      </c>
      <c r="C100" s="29" t="s">
        <v>106</v>
      </c>
      <c r="D100" s="36">
        <v>1</v>
      </c>
      <c r="E100" s="48"/>
      <c r="F100" s="49"/>
    </row>
    <row r="101" spans="1:8" s="26" customFormat="1" ht="12.75" x14ac:dyDescent="0.2">
      <c r="A101" s="63"/>
      <c r="B101" s="56"/>
      <c r="C101" s="57"/>
      <c r="D101" s="64"/>
      <c r="E101" s="65"/>
      <c r="F101" s="31"/>
      <c r="G101" s="53"/>
      <c r="H101" s="25"/>
    </row>
    <row r="102" spans="1:8" s="26" customFormat="1" ht="12.75" x14ac:dyDescent="0.2">
      <c r="A102" s="63"/>
      <c r="B102" s="56"/>
      <c r="C102" s="57"/>
      <c r="D102" s="64"/>
      <c r="E102" s="65"/>
      <c r="F102" s="31"/>
      <c r="G102" s="53"/>
      <c r="H102" s="25"/>
    </row>
    <row r="103" spans="1:8" s="26" customFormat="1" ht="25.5" customHeight="1" x14ac:dyDescent="0.2">
      <c r="A103" s="27" t="s">
        <v>113</v>
      </c>
      <c r="B103" s="45" t="s">
        <v>111</v>
      </c>
      <c r="C103" s="29"/>
      <c r="D103" s="30"/>
      <c r="E103" s="31"/>
      <c r="F103" s="31"/>
      <c r="G103" s="25"/>
      <c r="H103" s="25"/>
    </row>
    <row r="104" spans="1:8" s="26" customFormat="1" ht="12.75" x14ac:dyDescent="0.2">
      <c r="A104" s="27"/>
      <c r="B104" s="37"/>
      <c r="C104" s="29"/>
      <c r="D104" s="30"/>
      <c r="E104" s="31"/>
      <c r="F104" s="31"/>
      <c r="G104" s="25"/>
      <c r="H104" s="25"/>
    </row>
    <row r="105" spans="1:8" s="50" customFormat="1" ht="14.25" x14ac:dyDescent="0.2">
      <c r="A105" s="27"/>
      <c r="B105" s="28" t="s">
        <v>89</v>
      </c>
      <c r="C105" s="29" t="s">
        <v>3</v>
      </c>
      <c r="D105" s="36">
        <v>32</v>
      </c>
      <c r="E105" s="48"/>
      <c r="F105" s="49"/>
      <c r="G105" s="50">
        <f>8*2+8*2</f>
        <v>32</v>
      </c>
    </row>
    <row r="106" spans="1:8" s="50" customFormat="1" ht="12.75" x14ac:dyDescent="0.2">
      <c r="A106" s="27"/>
      <c r="B106" s="28"/>
      <c r="C106" s="29"/>
      <c r="D106" s="36"/>
      <c r="E106" s="48"/>
      <c r="F106" s="49"/>
    </row>
    <row r="107" spans="1:8" s="50" customFormat="1" ht="12.75" x14ac:dyDescent="0.2">
      <c r="A107" s="27"/>
      <c r="B107" s="28"/>
      <c r="C107" s="29"/>
      <c r="D107" s="36"/>
      <c r="E107" s="48"/>
      <c r="F107" s="49"/>
    </row>
    <row r="108" spans="1:8" s="50" customFormat="1" ht="27.75" customHeight="1" x14ac:dyDescent="0.2">
      <c r="A108" s="51" t="s">
        <v>117</v>
      </c>
      <c r="B108" s="45" t="s">
        <v>115</v>
      </c>
      <c r="C108" s="29"/>
      <c r="D108" s="36"/>
      <c r="E108" s="48"/>
      <c r="F108" s="49"/>
    </row>
    <row r="109" spans="1:8" s="50" customFormat="1" ht="12.75" x14ac:dyDescent="0.2">
      <c r="A109" s="51"/>
      <c r="B109" s="45"/>
      <c r="C109" s="29"/>
      <c r="D109" s="36"/>
      <c r="E109" s="48"/>
      <c r="F109" s="49"/>
    </row>
    <row r="110" spans="1:8" s="26" customFormat="1" ht="14.25" x14ac:dyDescent="0.2">
      <c r="A110" s="27"/>
      <c r="B110" s="28" t="s">
        <v>116</v>
      </c>
      <c r="C110" s="29" t="s">
        <v>114</v>
      </c>
      <c r="D110" s="30">
        <v>130</v>
      </c>
      <c r="E110" s="31"/>
      <c r="F110" s="31"/>
      <c r="G110" s="25">
        <f>38*3+3*3</f>
        <v>123</v>
      </c>
      <c r="H110" s="25"/>
    </row>
    <row r="111" spans="1:8" s="50" customFormat="1" ht="12.75" x14ac:dyDescent="0.2">
      <c r="A111" s="51"/>
      <c r="B111" s="45"/>
      <c r="C111" s="29"/>
      <c r="D111" s="36"/>
      <c r="E111" s="48"/>
      <c r="F111" s="49"/>
    </row>
    <row r="112" spans="1:8" s="50" customFormat="1" ht="12.75" x14ac:dyDescent="0.2">
      <c r="A112" s="51"/>
      <c r="B112" s="45"/>
      <c r="C112" s="29"/>
      <c r="D112" s="36"/>
      <c r="E112" s="48"/>
      <c r="F112" s="49"/>
    </row>
    <row r="113" spans="1:8" s="26" customFormat="1" ht="89.25" x14ac:dyDescent="0.2">
      <c r="A113" s="27" t="s">
        <v>118</v>
      </c>
      <c r="B113" s="66" t="s">
        <v>167</v>
      </c>
      <c r="C113" s="29"/>
      <c r="D113" s="30"/>
      <c r="E113" s="31"/>
      <c r="F113" s="31"/>
    </row>
    <row r="114" spans="1:8" s="26" customFormat="1" ht="12.75" x14ac:dyDescent="0.2">
      <c r="A114" s="27"/>
      <c r="B114" s="37"/>
      <c r="C114" s="29"/>
      <c r="D114" s="30"/>
      <c r="E114" s="31"/>
      <c r="F114" s="31"/>
    </row>
    <row r="115" spans="1:8" s="26" customFormat="1" ht="14.25" x14ac:dyDescent="0.2">
      <c r="A115" s="27"/>
      <c r="B115" s="66" t="s">
        <v>168</v>
      </c>
      <c r="C115" s="29" t="s">
        <v>91</v>
      </c>
      <c r="D115" s="30">
        <v>0.3</v>
      </c>
      <c r="E115" s="31"/>
      <c r="F115" s="31"/>
      <c r="G115" s="26">
        <f>8*0.15*0.25</f>
        <v>0.3</v>
      </c>
    </row>
    <row r="116" spans="1:8" s="26" customFormat="1" ht="12.75" x14ac:dyDescent="0.2">
      <c r="A116" s="27"/>
      <c r="B116" s="66"/>
      <c r="C116" s="29"/>
      <c r="D116" s="30"/>
      <c r="E116" s="31"/>
      <c r="F116" s="31"/>
    </row>
    <row r="117" spans="1:8" s="26" customFormat="1" ht="12.75" x14ac:dyDescent="0.2">
      <c r="A117" s="27"/>
      <c r="B117" s="66"/>
      <c r="C117" s="29"/>
      <c r="D117" s="30"/>
      <c r="E117" s="31"/>
      <c r="F117" s="31"/>
    </row>
    <row r="118" spans="1:8" s="26" customFormat="1" ht="76.5" x14ac:dyDescent="0.2">
      <c r="A118" s="27" t="s">
        <v>119</v>
      </c>
      <c r="B118" s="66" t="s">
        <v>188</v>
      </c>
      <c r="C118" s="29"/>
      <c r="D118" s="30"/>
      <c r="E118" s="31"/>
      <c r="F118" s="31"/>
    </row>
    <row r="119" spans="1:8" s="26" customFormat="1" ht="12.75" x14ac:dyDescent="0.2">
      <c r="A119" s="27"/>
      <c r="B119" s="37"/>
      <c r="C119" s="29"/>
      <c r="D119" s="30"/>
      <c r="E119" s="31"/>
      <c r="F119" s="31"/>
    </row>
    <row r="120" spans="1:8" s="26" customFormat="1" ht="14.25" x14ac:dyDescent="0.2">
      <c r="A120" s="27"/>
      <c r="B120" s="66" t="s">
        <v>168</v>
      </c>
      <c r="C120" s="29" t="s">
        <v>91</v>
      </c>
      <c r="D120" s="30">
        <v>11</v>
      </c>
      <c r="E120" s="31"/>
      <c r="F120" s="31"/>
      <c r="G120" s="26">
        <f>60*3*0.06</f>
        <v>10.799999999999999</v>
      </c>
    </row>
    <row r="121" spans="1:8" s="26" customFormat="1" ht="24.75" customHeight="1" x14ac:dyDescent="0.2">
      <c r="A121" s="63"/>
      <c r="B121" s="56"/>
      <c r="C121" s="57"/>
      <c r="D121" s="64"/>
      <c r="E121" s="65"/>
      <c r="F121" s="31"/>
      <c r="G121" s="53"/>
      <c r="H121" s="25"/>
    </row>
    <row r="122" spans="1:8" s="26" customFormat="1" ht="12.75" x14ac:dyDescent="0.2">
      <c r="A122" s="63"/>
      <c r="B122" s="56"/>
      <c r="C122" s="57"/>
      <c r="D122" s="64"/>
      <c r="E122" s="65"/>
      <c r="F122" s="31"/>
      <c r="G122" s="53"/>
      <c r="H122" s="25"/>
    </row>
    <row r="123" spans="1:8" s="26" customFormat="1" ht="25.5" x14ac:dyDescent="0.2">
      <c r="A123" s="63" t="s">
        <v>87</v>
      </c>
      <c r="B123" s="28" t="s">
        <v>274</v>
      </c>
      <c r="C123" s="29"/>
      <c r="D123" s="64"/>
      <c r="E123" s="65"/>
      <c r="F123" s="31"/>
      <c r="G123" s="53"/>
      <c r="H123" s="25"/>
    </row>
    <row r="124" spans="1:8" s="26" customFormat="1" ht="12.75" x14ac:dyDescent="0.2">
      <c r="A124" s="63"/>
      <c r="B124" s="37"/>
      <c r="C124" s="29"/>
      <c r="D124" s="64"/>
      <c r="E124" s="65"/>
      <c r="F124" s="31"/>
      <c r="G124" s="53"/>
      <c r="H124" s="25"/>
    </row>
    <row r="125" spans="1:8" s="26" customFormat="1" ht="14.25" x14ac:dyDescent="0.2">
      <c r="A125" s="63"/>
      <c r="B125" s="28" t="s">
        <v>89</v>
      </c>
      <c r="C125" s="29" t="s">
        <v>3</v>
      </c>
      <c r="D125" s="64">
        <v>60</v>
      </c>
      <c r="E125" s="65"/>
      <c r="F125" s="31"/>
      <c r="G125" s="53"/>
      <c r="H125" s="25"/>
    </row>
    <row r="126" spans="1:8" s="26" customFormat="1" ht="12.75" x14ac:dyDescent="0.2">
      <c r="A126" s="63"/>
      <c r="B126" s="56"/>
      <c r="C126" s="57"/>
      <c r="D126" s="64"/>
      <c r="E126" s="65"/>
      <c r="F126" s="31"/>
      <c r="G126" s="53"/>
      <c r="H126" s="25"/>
    </row>
    <row r="127" spans="1:8" s="26" customFormat="1" ht="12.75" x14ac:dyDescent="0.2">
      <c r="A127" s="27"/>
      <c r="B127" s="28"/>
      <c r="C127" s="29"/>
      <c r="D127" s="30"/>
      <c r="E127" s="31"/>
      <c r="F127" s="31"/>
      <c r="G127" s="25"/>
      <c r="H127" s="25"/>
    </row>
    <row r="128" spans="1:8" s="26" customFormat="1" ht="76.5" x14ac:dyDescent="0.2">
      <c r="A128" s="181" t="s">
        <v>124</v>
      </c>
      <c r="B128" s="54" t="s">
        <v>184</v>
      </c>
      <c r="C128" s="29"/>
      <c r="D128" s="30"/>
      <c r="E128" s="31"/>
      <c r="F128" s="31"/>
      <c r="G128" s="25"/>
      <c r="H128" s="25"/>
    </row>
    <row r="129" spans="1:8" s="26" customFormat="1" ht="12.75" x14ac:dyDescent="0.2">
      <c r="A129" s="27"/>
      <c r="B129" s="37"/>
      <c r="C129" s="29"/>
      <c r="D129" s="30"/>
      <c r="E129" s="31"/>
      <c r="F129" s="31"/>
      <c r="G129" s="25"/>
      <c r="H129" s="25"/>
    </row>
    <row r="130" spans="1:8" s="26" customFormat="1" ht="27" x14ac:dyDescent="0.2">
      <c r="A130" s="27"/>
      <c r="B130" s="28" t="s">
        <v>90</v>
      </c>
      <c r="C130" s="29" t="s">
        <v>91</v>
      </c>
      <c r="D130" s="30">
        <v>35</v>
      </c>
      <c r="E130" s="31"/>
      <c r="F130" s="31"/>
      <c r="G130" s="25">
        <f>32*4.6*0.15+60*2*0.1</f>
        <v>34.08</v>
      </c>
      <c r="H130" s="25"/>
    </row>
    <row r="131" spans="1:8" s="26" customFormat="1" ht="12.75" x14ac:dyDescent="0.2">
      <c r="A131" s="27"/>
      <c r="B131" s="28"/>
      <c r="C131" s="29"/>
      <c r="D131" s="30"/>
      <c r="E131" s="31"/>
      <c r="F131" s="31"/>
      <c r="G131" s="25"/>
      <c r="H131" s="25"/>
    </row>
    <row r="132" spans="1:8" s="50" customFormat="1" ht="12.75" x14ac:dyDescent="0.2">
      <c r="A132" s="51"/>
      <c r="B132" s="45"/>
      <c r="C132" s="29"/>
      <c r="D132" s="36"/>
      <c r="E132" s="48"/>
      <c r="F132" s="49"/>
    </row>
    <row r="133" spans="1:8" s="50" customFormat="1" ht="118.5" customHeight="1" x14ac:dyDescent="0.2">
      <c r="A133" s="27" t="s">
        <v>126</v>
      </c>
      <c r="B133" s="66" t="s">
        <v>187</v>
      </c>
      <c r="C133" s="29"/>
      <c r="D133" s="36"/>
      <c r="E133" s="48"/>
      <c r="F133" s="49"/>
    </row>
    <row r="134" spans="1:8" s="50" customFormat="1" ht="12.75" x14ac:dyDescent="0.2">
      <c r="A134" s="27"/>
      <c r="B134" s="37"/>
      <c r="C134" s="29"/>
      <c r="D134" s="36"/>
      <c r="E134" s="48"/>
      <c r="F134" s="49"/>
    </row>
    <row r="135" spans="1:8" s="50" customFormat="1" ht="14.25" x14ac:dyDescent="0.2">
      <c r="A135" s="27"/>
      <c r="B135" s="28" t="s">
        <v>185</v>
      </c>
      <c r="C135" s="29" t="s">
        <v>91</v>
      </c>
      <c r="D135" s="30">
        <v>86</v>
      </c>
      <c r="E135" s="48"/>
      <c r="F135" s="49"/>
      <c r="G135" s="50">
        <f>(7*0.2*(1.5+1.5))+(104*0.2*(2*1.2+2*0.6))+(4.5*0.2*(2*0.4+0.8))+3*((1.5*2+1*2)*1+1.5*1.5*2)*0.2</f>
        <v>86.22</v>
      </c>
    </row>
    <row r="136" spans="1:8" s="50" customFormat="1" ht="12.75" x14ac:dyDescent="0.2">
      <c r="A136" s="27"/>
      <c r="B136" s="28"/>
      <c r="C136" s="29"/>
      <c r="D136" s="30"/>
      <c r="E136" s="48"/>
      <c r="F136" s="49"/>
    </row>
    <row r="137" spans="1:8" s="50" customFormat="1" ht="12.75" x14ac:dyDescent="0.2">
      <c r="A137" s="27"/>
      <c r="B137" s="28"/>
      <c r="C137" s="29"/>
      <c r="D137" s="30"/>
      <c r="E137" s="48"/>
      <c r="F137" s="49"/>
    </row>
    <row r="138" spans="1:8" s="50" customFormat="1" ht="76.5" x14ac:dyDescent="0.2">
      <c r="A138" s="27" t="s">
        <v>127</v>
      </c>
      <c r="B138" s="66" t="s">
        <v>288</v>
      </c>
      <c r="C138" s="67"/>
      <c r="D138" s="30"/>
      <c r="E138" s="48"/>
      <c r="F138" s="49"/>
    </row>
    <row r="139" spans="1:8" s="50" customFormat="1" ht="12.75" x14ac:dyDescent="0.2">
      <c r="A139" s="27"/>
      <c r="B139" s="66"/>
      <c r="C139" s="67"/>
      <c r="D139" s="30"/>
      <c r="E139" s="48"/>
      <c r="F139" s="49"/>
    </row>
    <row r="140" spans="1:8" s="50" customFormat="1" ht="14.25" x14ac:dyDescent="0.2">
      <c r="A140" s="27"/>
      <c r="B140" s="66" t="s">
        <v>264</v>
      </c>
      <c r="C140" s="67" t="s">
        <v>3</v>
      </c>
      <c r="D140" s="30">
        <v>74</v>
      </c>
      <c r="E140" s="48"/>
      <c r="F140" s="49"/>
    </row>
    <row r="141" spans="1:8" s="50" customFormat="1" ht="12.75" x14ac:dyDescent="0.2">
      <c r="A141" s="27"/>
      <c r="B141" s="66"/>
      <c r="C141" s="67"/>
      <c r="D141" s="36"/>
      <c r="E141" s="48"/>
      <c r="F141" s="49"/>
    </row>
    <row r="142" spans="1:8" s="50" customFormat="1" ht="12.75" x14ac:dyDescent="0.2">
      <c r="A142" s="51"/>
      <c r="B142" s="45"/>
      <c r="C142" s="29"/>
      <c r="D142" s="36"/>
      <c r="E142" s="48"/>
      <c r="F142" s="49"/>
    </row>
    <row r="143" spans="1:8" s="43" customFormat="1" ht="12.75" x14ac:dyDescent="0.2">
      <c r="A143" s="40" t="s">
        <v>263</v>
      </c>
      <c r="B143" s="28" t="s">
        <v>186</v>
      </c>
      <c r="C143" s="29"/>
      <c r="D143" s="30"/>
      <c r="E143" s="31"/>
      <c r="F143" s="41"/>
      <c r="G143" s="42"/>
      <c r="H143" s="42"/>
    </row>
    <row r="144" spans="1:8" s="43" customFormat="1" ht="12.75" x14ac:dyDescent="0.2">
      <c r="A144" s="40"/>
      <c r="B144" s="28"/>
      <c r="C144" s="29"/>
      <c r="D144" s="30"/>
      <c r="E144" s="31"/>
      <c r="F144" s="41"/>
      <c r="G144" s="42"/>
      <c r="H144" s="42"/>
    </row>
    <row r="145" spans="1:8" s="43" customFormat="1" ht="12.75" x14ac:dyDescent="0.2">
      <c r="A145" s="44"/>
      <c r="B145" s="28" t="s">
        <v>172</v>
      </c>
      <c r="C145" s="29" t="s">
        <v>48</v>
      </c>
      <c r="D145" s="36">
        <v>60</v>
      </c>
      <c r="E145" s="31"/>
      <c r="F145" s="31"/>
      <c r="G145" s="42"/>
      <c r="H145" s="42"/>
    </row>
    <row r="146" spans="1:8" s="50" customFormat="1" ht="12.75" x14ac:dyDescent="0.2">
      <c r="A146" s="51"/>
      <c r="B146" s="45"/>
      <c r="C146" s="46"/>
      <c r="D146" s="47"/>
      <c r="E146" s="48"/>
      <c r="F146" s="49"/>
    </row>
    <row r="147" spans="1:8" s="26" customFormat="1" ht="13.5" thickBot="1" x14ac:dyDescent="0.25">
      <c r="A147" s="27"/>
      <c r="B147" s="28"/>
      <c r="C147" s="29"/>
      <c r="D147" s="30"/>
      <c r="E147" s="31"/>
      <c r="F147" s="31"/>
      <c r="G147" s="25"/>
      <c r="H147" s="25"/>
    </row>
    <row r="148" spans="1:8" s="26" customFormat="1" ht="13.5" thickBot="1" x14ac:dyDescent="0.25">
      <c r="A148" s="68"/>
      <c r="B148" s="69" t="s">
        <v>7</v>
      </c>
      <c r="C148" s="70"/>
      <c r="D148" s="71"/>
      <c r="E148" s="72"/>
      <c r="F148" s="73"/>
      <c r="G148" s="25"/>
      <c r="H148" s="25"/>
    </row>
    <row r="149" spans="1:8" s="26" customFormat="1" ht="12.75" x14ac:dyDescent="0.2">
      <c r="A149" s="27"/>
      <c r="B149" s="28"/>
      <c r="C149" s="29"/>
      <c r="D149" s="30"/>
      <c r="E149" s="31"/>
      <c r="F149" s="31"/>
      <c r="G149" s="25"/>
      <c r="H149" s="25"/>
    </row>
    <row r="150" spans="1:8" s="26" customFormat="1" ht="12.75" x14ac:dyDescent="0.2">
      <c r="A150" s="27"/>
      <c r="B150" s="28"/>
      <c r="C150" s="29"/>
      <c r="D150" s="30"/>
      <c r="E150" s="31"/>
      <c r="F150" s="31"/>
      <c r="G150" s="25"/>
      <c r="H150" s="25"/>
    </row>
    <row r="151" spans="1:8" s="26" customFormat="1" ht="12.75" x14ac:dyDescent="0.2">
      <c r="A151" s="33" t="s">
        <v>23</v>
      </c>
      <c r="B151" s="34" t="s">
        <v>8</v>
      </c>
      <c r="C151" s="29"/>
      <c r="D151" s="30"/>
      <c r="E151" s="31"/>
      <c r="F151" s="31"/>
      <c r="G151" s="25"/>
      <c r="H151" s="25"/>
    </row>
    <row r="152" spans="1:8" s="26" customFormat="1" ht="12.75" x14ac:dyDescent="0.2">
      <c r="A152" s="33"/>
      <c r="B152" s="34"/>
      <c r="C152" s="29"/>
      <c r="D152" s="30"/>
      <c r="E152" s="31"/>
      <c r="F152" s="31"/>
      <c r="G152" s="25"/>
      <c r="H152" s="25"/>
    </row>
    <row r="153" spans="1:8" s="26" customFormat="1" ht="12.75" x14ac:dyDescent="0.2">
      <c r="A153" s="33"/>
      <c r="B153" s="34"/>
      <c r="C153" s="29"/>
      <c r="D153" s="30"/>
      <c r="E153" s="31"/>
      <c r="F153" s="31"/>
      <c r="G153" s="25"/>
      <c r="H153" s="25"/>
    </row>
    <row r="154" spans="1:8" s="26" customFormat="1" ht="178.5" x14ac:dyDescent="0.2">
      <c r="A154" s="27" t="s">
        <v>9</v>
      </c>
      <c r="B154" s="28" t="s">
        <v>275</v>
      </c>
      <c r="C154" s="29"/>
      <c r="D154" s="30"/>
      <c r="E154" s="31"/>
      <c r="F154" s="31"/>
      <c r="G154" s="25"/>
      <c r="H154" s="25"/>
    </row>
    <row r="155" spans="1:8" s="26" customFormat="1" ht="12.75" x14ac:dyDescent="0.2">
      <c r="A155" s="27"/>
      <c r="B155" s="74"/>
      <c r="C155" s="29"/>
      <c r="D155" s="30"/>
      <c r="E155" s="31"/>
      <c r="F155" s="31"/>
      <c r="G155" s="75"/>
      <c r="H155" s="25"/>
    </row>
    <row r="156" spans="1:8" s="26" customFormat="1" ht="27" x14ac:dyDescent="0.2">
      <c r="A156" s="27"/>
      <c r="B156" s="76" t="s">
        <v>93</v>
      </c>
      <c r="C156" s="29"/>
      <c r="D156" s="30"/>
      <c r="E156" s="31"/>
      <c r="F156" s="31"/>
      <c r="G156" s="77"/>
      <c r="H156" s="25"/>
    </row>
    <row r="157" spans="1:8" s="26" customFormat="1" ht="14.25" x14ac:dyDescent="0.2">
      <c r="A157" s="27"/>
      <c r="B157" s="76" t="s">
        <v>276</v>
      </c>
      <c r="C157" s="29"/>
      <c r="D157" s="30"/>
      <c r="E157" s="31"/>
      <c r="F157" s="31"/>
      <c r="G157" s="75">
        <f>(214.73+45.26+188.1+310.8)+6*1.2+2*2*2.3*2</f>
        <v>784.49000000000012</v>
      </c>
      <c r="H157" s="78"/>
    </row>
    <row r="158" spans="1:8" s="26" customFormat="1" ht="14.25" x14ac:dyDescent="0.2">
      <c r="A158" s="27"/>
      <c r="B158" s="28" t="s">
        <v>155</v>
      </c>
      <c r="C158" s="29" t="s">
        <v>92</v>
      </c>
      <c r="D158" s="30">
        <v>240</v>
      </c>
      <c r="E158" s="31"/>
      <c r="F158" s="31"/>
      <c r="G158" s="79"/>
      <c r="H158" s="25"/>
    </row>
    <row r="159" spans="1:8" s="26" customFormat="1" ht="14.25" x14ac:dyDescent="0.2">
      <c r="A159" s="27"/>
      <c r="B159" s="28" t="s">
        <v>156</v>
      </c>
      <c r="C159" s="29" t="s">
        <v>92</v>
      </c>
      <c r="D159" s="30">
        <v>560</v>
      </c>
      <c r="E159" s="31"/>
      <c r="F159" s="31"/>
      <c r="G159" s="79"/>
      <c r="H159" s="25"/>
    </row>
    <row r="160" spans="1:8" s="26" customFormat="1" ht="12.75" x14ac:dyDescent="0.2">
      <c r="A160" s="27"/>
      <c r="B160" s="28"/>
      <c r="C160" s="29"/>
      <c r="D160" s="30"/>
      <c r="E160" s="31"/>
      <c r="F160" s="31"/>
      <c r="G160" s="79"/>
      <c r="H160" s="25"/>
    </row>
    <row r="161" spans="1:8" s="26" customFormat="1" ht="12.75" x14ac:dyDescent="0.2">
      <c r="A161" s="27"/>
      <c r="B161" s="28"/>
      <c r="C161" s="29"/>
      <c r="D161" s="30"/>
      <c r="E161" s="31"/>
      <c r="F161" s="31"/>
      <c r="G161" s="79"/>
      <c r="H161" s="25"/>
    </row>
    <row r="162" spans="1:8" s="26" customFormat="1" ht="25.5" x14ac:dyDescent="0.2">
      <c r="A162" s="27" t="s">
        <v>44</v>
      </c>
      <c r="B162" s="28" t="s">
        <v>157</v>
      </c>
      <c r="C162" s="29"/>
      <c r="D162" s="30"/>
      <c r="E162" s="31"/>
      <c r="F162" s="31"/>
      <c r="G162" s="25"/>
      <c r="H162" s="25"/>
    </row>
    <row r="163" spans="1:8" s="26" customFormat="1" ht="12.75" x14ac:dyDescent="0.2">
      <c r="A163" s="27"/>
      <c r="B163" s="37"/>
      <c r="C163" s="29"/>
      <c r="D163" s="30"/>
      <c r="E163" s="31"/>
      <c r="F163" s="31"/>
      <c r="G163" s="25"/>
      <c r="H163" s="25"/>
    </row>
    <row r="164" spans="1:8" s="26" customFormat="1" ht="27" x14ac:dyDescent="0.2">
      <c r="A164" s="27"/>
      <c r="B164" s="28" t="s">
        <v>94</v>
      </c>
      <c r="C164" s="29" t="s">
        <v>92</v>
      </c>
      <c r="D164" s="30">
        <v>5</v>
      </c>
      <c r="E164" s="31"/>
      <c r="F164" s="31"/>
      <c r="G164" s="25"/>
      <c r="H164" s="25"/>
    </row>
    <row r="165" spans="1:8" s="26" customFormat="1" ht="12.75" x14ac:dyDescent="0.2">
      <c r="A165" s="27"/>
      <c r="B165" s="28"/>
      <c r="C165" s="29"/>
      <c r="D165" s="30"/>
      <c r="E165" s="31"/>
      <c r="F165" s="31"/>
      <c r="G165" s="25"/>
      <c r="H165" s="25"/>
    </row>
    <row r="166" spans="1:8" s="26" customFormat="1" ht="12.75" x14ac:dyDescent="0.2">
      <c r="A166" s="27"/>
      <c r="B166" s="28"/>
      <c r="C166" s="29"/>
      <c r="D166" s="30"/>
      <c r="E166" s="31"/>
      <c r="F166" s="31"/>
      <c r="G166" s="25"/>
      <c r="H166" s="25"/>
    </row>
    <row r="167" spans="1:8" s="26" customFormat="1" ht="63.75" x14ac:dyDescent="0.2">
      <c r="A167" s="27" t="s">
        <v>10</v>
      </c>
      <c r="B167" s="28" t="s">
        <v>294</v>
      </c>
      <c r="C167" s="29"/>
      <c r="D167" s="185"/>
      <c r="E167" s="31"/>
      <c r="F167" s="31"/>
      <c r="G167" s="25"/>
      <c r="H167" s="25"/>
    </row>
    <row r="168" spans="1:8" s="26" customFormat="1" ht="12.75" x14ac:dyDescent="0.2">
      <c r="A168" s="27"/>
      <c r="B168" s="28"/>
      <c r="C168" s="29"/>
      <c r="D168" s="30"/>
      <c r="E168" s="31"/>
      <c r="F168" s="31"/>
      <c r="G168" s="25"/>
      <c r="H168" s="25"/>
    </row>
    <row r="169" spans="1:8" s="26" customFormat="1" ht="25.5" x14ac:dyDescent="0.2">
      <c r="A169" s="27"/>
      <c r="B169" s="28" t="s">
        <v>206</v>
      </c>
      <c r="C169" s="29" t="s">
        <v>92</v>
      </c>
      <c r="D169" s="30">
        <v>135</v>
      </c>
      <c r="E169" s="31"/>
      <c r="F169" s="31"/>
      <c r="G169" s="25">
        <f>(35.5+8.6+28.6+50)+0.3*(6*1.2+2*2*2.3*2)</f>
        <v>130.38</v>
      </c>
      <c r="H169" s="25"/>
    </row>
    <row r="170" spans="1:8" s="26" customFormat="1" ht="12.75" x14ac:dyDescent="0.2">
      <c r="A170" s="27"/>
      <c r="B170" s="28"/>
      <c r="C170" s="29"/>
      <c r="D170" s="30"/>
      <c r="E170" s="31"/>
      <c r="F170" s="31"/>
      <c r="G170" s="25"/>
      <c r="H170" s="25"/>
    </row>
    <row r="171" spans="1:8" s="26" customFormat="1" ht="12.75" x14ac:dyDescent="0.2">
      <c r="A171" s="27"/>
      <c r="B171" s="28"/>
      <c r="C171" s="29"/>
      <c r="D171" s="30"/>
      <c r="E171" s="31"/>
      <c r="F171" s="31"/>
      <c r="G171" s="25"/>
      <c r="H171" s="25"/>
    </row>
    <row r="172" spans="1:8" s="26" customFormat="1" ht="89.25" x14ac:dyDescent="0.2">
      <c r="A172" s="27" t="s">
        <v>11</v>
      </c>
      <c r="B172" s="28" t="s">
        <v>204</v>
      </c>
      <c r="C172" s="29"/>
      <c r="D172" s="30"/>
      <c r="E172" s="31"/>
      <c r="F172" s="31"/>
      <c r="G172" s="25"/>
      <c r="H172" s="25"/>
    </row>
    <row r="173" spans="1:8" s="26" customFormat="1" ht="12.75" x14ac:dyDescent="0.2">
      <c r="A173" s="27"/>
      <c r="B173" s="32"/>
      <c r="C173" s="29"/>
      <c r="D173" s="30"/>
      <c r="E173" s="31"/>
      <c r="F173" s="31"/>
      <c r="G173" s="25"/>
      <c r="H173" s="25"/>
    </row>
    <row r="174" spans="1:8" s="26" customFormat="1" ht="14.25" x14ac:dyDescent="0.2">
      <c r="A174" s="27"/>
      <c r="B174" s="28" t="s">
        <v>95</v>
      </c>
      <c r="C174" s="29" t="s">
        <v>96</v>
      </c>
      <c r="D174" s="30">
        <v>450</v>
      </c>
      <c r="E174" s="31"/>
      <c r="F174" s="31"/>
      <c r="G174" s="25">
        <f>(136+36+99+154)+6*1.2+2*2*2+6*1</f>
        <v>446.2</v>
      </c>
      <c r="H174" s="25"/>
    </row>
    <row r="175" spans="1:8" s="26" customFormat="1" ht="12.75" x14ac:dyDescent="0.2">
      <c r="A175" s="27"/>
      <c r="B175" s="28"/>
      <c r="C175" s="29"/>
      <c r="D175" s="30"/>
      <c r="E175" s="31"/>
      <c r="F175" s="31"/>
      <c r="G175" s="25"/>
      <c r="H175" s="25"/>
    </row>
    <row r="176" spans="1:8" s="26" customFormat="1" ht="12.75" x14ac:dyDescent="0.2">
      <c r="A176" s="27"/>
      <c r="B176" s="28"/>
      <c r="C176" s="29"/>
      <c r="D176" s="30"/>
      <c r="E176" s="191"/>
      <c r="F176" s="192"/>
      <c r="G176" s="25"/>
      <c r="H176" s="25"/>
    </row>
    <row r="177" spans="1:9" s="196" customFormat="1" ht="76.5" x14ac:dyDescent="0.2">
      <c r="A177" s="193" t="s">
        <v>129</v>
      </c>
      <c r="B177" s="194" t="s">
        <v>303</v>
      </c>
      <c r="C177" s="195"/>
      <c r="D177" s="195"/>
      <c r="E177" s="195"/>
      <c r="F177" s="195"/>
    </row>
    <row r="178" spans="1:9" s="196" customFormat="1" ht="12.75" x14ac:dyDescent="0.2">
      <c r="A178" s="195"/>
      <c r="B178" s="66"/>
      <c r="C178" s="195"/>
      <c r="D178" s="195"/>
      <c r="E178" s="195"/>
      <c r="F178" s="195"/>
    </row>
    <row r="179" spans="1:9" s="196" customFormat="1" ht="12.75" x14ac:dyDescent="0.2">
      <c r="A179" s="195"/>
      <c r="B179" s="66" t="s">
        <v>304</v>
      </c>
      <c r="C179" s="195"/>
      <c r="D179" s="195"/>
      <c r="E179" s="195"/>
      <c r="F179" s="195"/>
    </row>
    <row r="180" spans="1:9" s="196" customFormat="1" ht="12.75" x14ac:dyDescent="0.2">
      <c r="A180" s="195"/>
      <c r="B180"/>
      <c r="C180" s="195"/>
      <c r="D180" s="195"/>
      <c r="E180" s="195"/>
      <c r="F180" s="195"/>
      <c r="I180" s="196" t="s">
        <v>305</v>
      </c>
    </row>
    <row r="181" spans="1:9" s="196" customFormat="1" ht="14.25" x14ac:dyDescent="0.2">
      <c r="A181" s="195"/>
      <c r="B181" s="66"/>
      <c r="C181" s="168" t="s">
        <v>96</v>
      </c>
      <c r="D181" s="195">
        <v>880</v>
      </c>
      <c r="E181" s="195"/>
      <c r="F181" s="192"/>
      <c r="H181" s="196">
        <f>110*8</f>
        <v>880</v>
      </c>
      <c r="I181" s="196">
        <f>H181*1.1</f>
        <v>968.00000000000011</v>
      </c>
    </row>
    <row r="182" spans="1:9" s="26" customFormat="1" ht="12.75" x14ac:dyDescent="0.2">
      <c r="A182" s="27"/>
      <c r="B182" s="28"/>
      <c r="C182" s="29"/>
      <c r="D182" s="30"/>
      <c r="E182" s="31"/>
      <c r="F182" s="31"/>
      <c r="G182" s="25"/>
      <c r="H182" s="25"/>
    </row>
    <row r="183" spans="1:9" s="26" customFormat="1" ht="89.25" x14ac:dyDescent="0.2">
      <c r="A183" s="27" t="s">
        <v>76</v>
      </c>
      <c r="B183" s="28" t="s">
        <v>205</v>
      </c>
      <c r="C183" s="29"/>
      <c r="D183" s="30"/>
      <c r="E183" s="31"/>
      <c r="F183" s="31"/>
      <c r="G183" s="25"/>
      <c r="H183" s="25"/>
    </row>
    <row r="184" spans="1:9" s="26" customFormat="1" ht="12.75" x14ac:dyDescent="0.2">
      <c r="A184" s="27"/>
      <c r="B184" s="28"/>
      <c r="C184" s="29"/>
      <c r="D184" s="30"/>
      <c r="E184" s="31"/>
      <c r="F184" s="31"/>
      <c r="G184" s="25"/>
      <c r="H184" s="25"/>
    </row>
    <row r="185" spans="1:9" s="26" customFormat="1" ht="14.25" x14ac:dyDescent="0.2">
      <c r="A185" s="27"/>
      <c r="B185" s="28" t="s">
        <v>203</v>
      </c>
      <c r="C185" s="29" t="s">
        <v>92</v>
      </c>
      <c r="D185" s="30">
        <v>105</v>
      </c>
      <c r="E185" s="31"/>
      <c r="F185" s="31"/>
      <c r="G185" s="25">
        <f>30+7+25+38</f>
        <v>100</v>
      </c>
      <c r="H185" s="25"/>
    </row>
    <row r="186" spans="1:9" s="26" customFormat="1" ht="12.75" x14ac:dyDescent="0.2">
      <c r="A186" s="27"/>
      <c r="B186" s="28"/>
      <c r="C186" s="29"/>
      <c r="D186" s="30"/>
      <c r="E186" s="31"/>
      <c r="F186" s="31"/>
      <c r="G186" s="25"/>
      <c r="H186" s="25"/>
    </row>
    <row r="187" spans="1:9" s="26" customFormat="1" ht="12.75" x14ac:dyDescent="0.2">
      <c r="A187" s="27"/>
      <c r="B187" s="28"/>
      <c r="C187" s="29"/>
      <c r="D187" s="30"/>
      <c r="E187" s="31"/>
      <c r="F187" s="31"/>
      <c r="G187" s="25"/>
      <c r="H187" s="25"/>
    </row>
    <row r="188" spans="1:9" s="26" customFormat="1" ht="89.25" x14ac:dyDescent="0.2">
      <c r="A188" s="27" t="s">
        <v>0</v>
      </c>
      <c r="B188" s="28" t="s">
        <v>277</v>
      </c>
      <c r="C188" s="29"/>
      <c r="D188" s="30"/>
      <c r="E188" s="31"/>
      <c r="F188" s="31"/>
      <c r="G188" s="25"/>
      <c r="H188" s="25"/>
    </row>
    <row r="189" spans="1:9" s="26" customFormat="1" ht="12.75" x14ac:dyDescent="0.2">
      <c r="A189" s="27"/>
      <c r="B189" s="28"/>
      <c r="C189" s="29"/>
      <c r="D189" s="30"/>
      <c r="E189" s="31"/>
      <c r="F189" s="31"/>
      <c r="G189" s="25"/>
      <c r="H189" s="25"/>
    </row>
    <row r="190" spans="1:9" s="26" customFormat="1" ht="14.25" x14ac:dyDescent="0.2">
      <c r="A190" s="27"/>
      <c r="B190" s="28" t="s">
        <v>203</v>
      </c>
      <c r="C190" s="29" t="s">
        <v>92</v>
      </c>
      <c r="D190" s="30">
        <v>65</v>
      </c>
      <c r="E190" s="31"/>
      <c r="F190" s="31"/>
      <c r="G190" s="25">
        <f>20.5+4.3+15+23.5</f>
        <v>63.3</v>
      </c>
      <c r="H190" s="25"/>
    </row>
    <row r="191" spans="1:9" s="26" customFormat="1" ht="12.75" x14ac:dyDescent="0.2">
      <c r="A191" s="27"/>
      <c r="B191" s="28"/>
      <c r="C191" s="29"/>
      <c r="D191" s="30"/>
      <c r="E191" s="31"/>
      <c r="F191" s="31"/>
      <c r="G191" s="25"/>
      <c r="H191" s="25"/>
    </row>
    <row r="192" spans="1:9" s="26" customFormat="1" ht="12.75" x14ac:dyDescent="0.2">
      <c r="A192" s="27"/>
      <c r="B192" s="28"/>
      <c r="C192" s="29"/>
      <c r="D192" s="30"/>
      <c r="E192" s="31"/>
      <c r="F192" s="31"/>
      <c r="G192" s="25"/>
      <c r="H192" s="25"/>
    </row>
    <row r="193" spans="1:8" s="26" customFormat="1" ht="114.75" x14ac:dyDescent="0.2">
      <c r="A193" s="27" t="s">
        <v>130</v>
      </c>
      <c r="B193" s="28" t="s">
        <v>207</v>
      </c>
      <c r="C193" s="29"/>
      <c r="D193" s="30"/>
      <c r="E193" s="31"/>
      <c r="F193" s="31"/>
      <c r="G193" s="25"/>
      <c r="H193" s="25"/>
    </row>
    <row r="194" spans="1:8" s="26" customFormat="1" ht="12.75" x14ac:dyDescent="0.2">
      <c r="A194" s="27"/>
      <c r="B194" s="28"/>
      <c r="C194" s="29"/>
      <c r="D194" s="30"/>
      <c r="E194" s="31"/>
      <c r="F194" s="31"/>
      <c r="G194" s="25"/>
      <c r="H194" s="25"/>
    </row>
    <row r="195" spans="1:8" s="26" customFormat="1" ht="14.25" x14ac:dyDescent="0.2">
      <c r="A195" s="27"/>
      <c r="B195" s="28" t="s">
        <v>208</v>
      </c>
      <c r="C195" s="29" t="s">
        <v>92</v>
      </c>
      <c r="D195" s="30">
        <v>135</v>
      </c>
      <c r="E195" s="31"/>
      <c r="F195" s="31"/>
      <c r="G195" s="25">
        <f>(35.5+8.6+28.6+50)+0.3*(6*1.2+2*2*2.3*2)</f>
        <v>130.38</v>
      </c>
      <c r="H195" s="25"/>
    </row>
    <row r="196" spans="1:8" s="26" customFormat="1" ht="12.75" x14ac:dyDescent="0.2">
      <c r="A196" s="27"/>
      <c r="B196" s="28"/>
      <c r="C196" s="29"/>
      <c r="D196" s="30"/>
      <c r="E196" s="31"/>
      <c r="F196" s="31"/>
      <c r="G196" s="25"/>
      <c r="H196" s="25"/>
    </row>
    <row r="197" spans="1:8" s="26" customFormat="1" ht="12.75" x14ac:dyDescent="0.2">
      <c r="A197" s="27"/>
      <c r="B197" s="28"/>
      <c r="C197" s="29"/>
      <c r="D197" s="30"/>
      <c r="E197" s="31"/>
      <c r="F197" s="31"/>
      <c r="G197" s="25"/>
      <c r="H197" s="25"/>
    </row>
    <row r="198" spans="1:8" s="26" customFormat="1" ht="89.25" x14ac:dyDescent="0.2">
      <c r="A198" s="27" t="s">
        <v>132</v>
      </c>
      <c r="B198" s="28" t="s">
        <v>278</v>
      </c>
      <c r="C198" s="29"/>
      <c r="D198" s="30"/>
      <c r="E198" s="31"/>
      <c r="F198" s="31"/>
      <c r="G198" s="25"/>
      <c r="H198" s="25"/>
    </row>
    <row r="199" spans="1:8" s="26" customFormat="1" ht="12.75" x14ac:dyDescent="0.2">
      <c r="A199" s="27"/>
      <c r="B199" s="74"/>
      <c r="C199" s="29"/>
      <c r="D199" s="30"/>
      <c r="E199" s="31"/>
      <c r="F199" s="31"/>
      <c r="G199" s="25"/>
      <c r="H199" s="25"/>
    </row>
    <row r="200" spans="1:8" s="26" customFormat="1" ht="14.25" x14ac:dyDescent="0.2">
      <c r="A200" s="27"/>
      <c r="B200" s="28" t="s">
        <v>98</v>
      </c>
      <c r="C200" s="29"/>
      <c r="D200" s="30"/>
      <c r="E200" s="31"/>
      <c r="F200" s="31"/>
      <c r="G200" s="25"/>
      <c r="H200" s="25"/>
    </row>
    <row r="201" spans="1:8" s="26" customFormat="1" ht="14.25" x14ac:dyDescent="0.2">
      <c r="A201" s="27"/>
      <c r="B201" s="37" t="s">
        <v>279</v>
      </c>
      <c r="C201" s="29" t="s">
        <v>92</v>
      </c>
      <c r="D201" s="30">
        <v>42</v>
      </c>
      <c r="E201" s="31"/>
      <c r="F201" s="31"/>
      <c r="G201" s="25">
        <f>14.55+22.53+6*0.6</f>
        <v>40.68</v>
      </c>
      <c r="H201" s="25"/>
    </row>
    <row r="202" spans="1:8" s="26" customFormat="1" ht="14.25" x14ac:dyDescent="0.2">
      <c r="A202" s="27"/>
      <c r="B202" s="37" t="s">
        <v>280</v>
      </c>
      <c r="C202" s="29" t="s">
        <v>92</v>
      </c>
      <c r="D202" s="30">
        <v>35</v>
      </c>
      <c r="E202" s="31"/>
      <c r="F202" s="31"/>
      <c r="G202" s="25">
        <f>0.3*111</f>
        <v>33.299999999999997</v>
      </c>
      <c r="H202" s="25"/>
    </row>
    <row r="203" spans="1:8" s="26" customFormat="1" ht="12.75" x14ac:dyDescent="0.2">
      <c r="A203" s="27"/>
      <c r="B203" s="28"/>
      <c r="C203" s="29"/>
      <c r="D203" s="30"/>
      <c r="E203" s="31"/>
      <c r="F203" s="31"/>
      <c r="G203" s="25"/>
      <c r="H203" s="25"/>
    </row>
    <row r="204" spans="1:8" s="26" customFormat="1" ht="12.75" x14ac:dyDescent="0.2">
      <c r="A204" s="27"/>
      <c r="B204" s="28"/>
      <c r="C204" s="29"/>
      <c r="D204" s="30"/>
      <c r="E204" s="31"/>
      <c r="F204" s="31"/>
      <c r="G204" s="25"/>
      <c r="H204" s="25"/>
    </row>
    <row r="205" spans="1:8" s="26" customFormat="1" ht="66" customHeight="1" x14ac:dyDescent="0.2">
      <c r="A205" s="27" t="s">
        <v>134</v>
      </c>
      <c r="B205" s="28" t="s">
        <v>209</v>
      </c>
      <c r="C205" s="29"/>
      <c r="D205" s="30"/>
      <c r="E205" s="31"/>
      <c r="F205" s="31"/>
      <c r="G205" s="25"/>
      <c r="H205" s="25"/>
    </row>
    <row r="206" spans="1:8" s="26" customFormat="1" ht="12.75" x14ac:dyDescent="0.2">
      <c r="A206" s="27"/>
      <c r="B206" s="74"/>
      <c r="C206" s="29"/>
      <c r="D206" s="30"/>
      <c r="E206" s="31"/>
      <c r="F206" s="31"/>
      <c r="G206" s="25"/>
      <c r="H206" s="25"/>
    </row>
    <row r="207" spans="1:8" s="26" customFormat="1" ht="14.25" x14ac:dyDescent="0.2">
      <c r="A207" s="27"/>
      <c r="B207" s="28" t="s">
        <v>97</v>
      </c>
      <c r="C207" s="29" t="s">
        <v>92</v>
      </c>
      <c r="D207" s="30">
        <v>0.7</v>
      </c>
      <c r="E207" s="31"/>
      <c r="F207" s="31"/>
      <c r="G207" s="25">
        <f>6*0.75*0.1+2*1.15*0.1</f>
        <v>0.67999999999999994</v>
      </c>
      <c r="H207" s="25"/>
    </row>
    <row r="208" spans="1:8" s="26" customFormat="1" ht="12.75" x14ac:dyDescent="0.2">
      <c r="A208" s="27"/>
      <c r="B208" s="28"/>
      <c r="C208" s="29"/>
      <c r="D208" s="30"/>
      <c r="E208" s="31"/>
      <c r="F208" s="31"/>
      <c r="G208" s="25"/>
      <c r="H208" s="25"/>
    </row>
    <row r="209" spans="1:8" s="26" customFormat="1" ht="12.75" x14ac:dyDescent="0.2">
      <c r="A209" s="27"/>
      <c r="B209" s="28"/>
      <c r="C209" s="29"/>
      <c r="D209" s="30"/>
      <c r="E209" s="31"/>
      <c r="F209" s="31"/>
      <c r="G209" s="25"/>
      <c r="H209" s="25"/>
    </row>
    <row r="210" spans="1:8" s="26" customFormat="1" ht="127.5" x14ac:dyDescent="0.2">
      <c r="A210" s="27" t="s">
        <v>49</v>
      </c>
      <c r="B210" s="28" t="s">
        <v>210</v>
      </c>
      <c r="C210" s="157"/>
      <c r="D210" s="30"/>
      <c r="E210" s="31"/>
      <c r="F210" s="31"/>
      <c r="G210" s="25"/>
      <c r="H210" s="25"/>
    </row>
    <row r="211" spans="1:8" s="26" customFormat="1" ht="12.75" x14ac:dyDescent="0.2">
      <c r="A211" s="27"/>
      <c r="B211" s="28"/>
      <c r="C211" s="158"/>
      <c r="D211" s="30"/>
      <c r="E211" s="31"/>
      <c r="F211" s="31"/>
      <c r="G211" s="25"/>
      <c r="H211" s="25"/>
    </row>
    <row r="212" spans="1:8" s="26" customFormat="1" ht="14.25" x14ac:dyDescent="0.2">
      <c r="A212" s="27"/>
      <c r="B212" s="28" t="s">
        <v>99</v>
      </c>
      <c r="C212" s="158"/>
      <c r="D212" s="30"/>
      <c r="E212" s="31"/>
      <c r="F212" s="31"/>
      <c r="G212" s="25"/>
      <c r="H212" s="25"/>
    </row>
    <row r="213" spans="1:8" s="26" customFormat="1" ht="14.25" x14ac:dyDescent="0.2">
      <c r="A213" s="27"/>
      <c r="B213" s="37" t="s">
        <v>281</v>
      </c>
      <c r="C213" s="158" t="s">
        <v>92</v>
      </c>
      <c r="D213" s="30">
        <v>85</v>
      </c>
      <c r="E213" s="31"/>
      <c r="F213" s="31"/>
      <c r="G213" s="25">
        <f>19+13+47+0.3*(2*2*2.3*2)</f>
        <v>84.52</v>
      </c>
      <c r="H213" s="25"/>
    </row>
    <row r="214" spans="1:8" s="26" customFormat="1" ht="14.25" x14ac:dyDescent="0.2">
      <c r="A214" s="27"/>
      <c r="B214" s="37" t="s">
        <v>158</v>
      </c>
      <c r="C214" s="158" t="s">
        <v>92</v>
      </c>
      <c r="D214" s="30">
        <v>7</v>
      </c>
      <c r="E214" s="31"/>
      <c r="F214" s="31"/>
      <c r="G214" s="25">
        <f>3.5+0.3*6*1.2</f>
        <v>5.66</v>
      </c>
      <c r="H214" s="25"/>
    </row>
    <row r="215" spans="1:8" s="26" customFormat="1" ht="12.75" x14ac:dyDescent="0.2">
      <c r="A215" s="27"/>
      <c r="B215" s="28"/>
      <c r="C215" s="158"/>
      <c r="D215" s="30"/>
      <c r="E215" s="31"/>
      <c r="F215" s="31"/>
      <c r="G215" s="25"/>
      <c r="H215" s="25"/>
    </row>
    <row r="216" spans="1:8" s="26" customFormat="1" ht="12.75" x14ac:dyDescent="0.2">
      <c r="A216" s="27"/>
      <c r="B216" s="28"/>
      <c r="C216" s="158"/>
      <c r="D216" s="30"/>
      <c r="E216" s="31"/>
      <c r="F216" s="31"/>
      <c r="G216" s="25"/>
      <c r="H216" s="25"/>
    </row>
    <row r="217" spans="1:8" s="26" customFormat="1" ht="63.75" x14ac:dyDescent="0.2">
      <c r="A217" s="27" t="s">
        <v>213</v>
      </c>
      <c r="B217" s="28" t="s">
        <v>211</v>
      </c>
      <c r="C217" s="158"/>
      <c r="D217" s="30"/>
      <c r="E217" s="31"/>
      <c r="F217" s="31"/>
      <c r="G217" s="25"/>
      <c r="H217" s="25"/>
    </row>
    <row r="218" spans="1:8" s="26" customFormat="1" ht="12.75" x14ac:dyDescent="0.2">
      <c r="A218" s="27"/>
      <c r="B218" s="28"/>
      <c r="C218" s="158"/>
      <c r="D218" s="30"/>
      <c r="E218" s="31"/>
      <c r="F218" s="31"/>
      <c r="G218" s="25"/>
      <c r="H218" s="25"/>
    </row>
    <row r="219" spans="1:8" s="26" customFormat="1" ht="14.25" x14ac:dyDescent="0.2">
      <c r="A219" s="27"/>
      <c r="B219" s="28" t="s">
        <v>212</v>
      </c>
      <c r="C219" s="158" t="s">
        <v>92</v>
      </c>
      <c r="D219" s="30">
        <v>20</v>
      </c>
      <c r="E219" s="31"/>
      <c r="F219" s="31"/>
      <c r="G219" s="25">
        <f>1.35+16.5</f>
        <v>17.850000000000001</v>
      </c>
      <c r="H219" s="25"/>
    </row>
    <row r="220" spans="1:8" s="26" customFormat="1" ht="12.75" x14ac:dyDescent="0.2">
      <c r="A220" s="27"/>
      <c r="B220" s="28"/>
      <c r="C220" s="158"/>
      <c r="D220" s="30"/>
      <c r="E220" s="31"/>
      <c r="F220" s="31"/>
      <c r="G220" s="25"/>
      <c r="H220" s="25"/>
    </row>
    <row r="221" spans="1:8" s="26" customFormat="1" ht="12.75" x14ac:dyDescent="0.2">
      <c r="A221" s="27"/>
      <c r="B221" s="28"/>
      <c r="C221" s="158"/>
      <c r="D221" s="30"/>
      <c r="E221" s="31"/>
      <c r="F221" s="31"/>
      <c r="G221" s="25"/>
      <c r="H221" s="25"/>
    </row>
    <row r="222" spans="1:8" s="26" customFormat="1" ht="89.25" x14ac:dyDescent="0.2">
      <c r="A222" s="27" t="s">
        <v>214</v>
      </c>
      <c r="B222" s="28" t="s">
        <v>131</v>
      </c>
      <c r="C222" s="158"/>
      <c r="D222" s="30"/>
      <c r="E222" s="31"/>
      <c r="F222" s="31"/>
      <c r="G222" s="25"/>
      <c r="H222" s="25"/>
    </row>
    <row r="223" spans="1:8" s="26" customFormat="1" ht="12.75" x14ac:dyDescent="0.2">
      <c r="A223" s="27"/>
      <c r="B223" s="28"/>
      <c r="C223" s="158"/>
      <c r="D223" s="30"/>
      <c r="E223" s="31"/>
      <c r="F223" s="31"/>
      <c r="G223" s="25">
        <f>15.6+(2*2*2.3*2)*0.2</f>
        <v>19.28</v>
      </c>
      <c r="H223" s="25"/>
    </row>
    <row r="224" spans="1:8" s="26" customFormat="1" ht="14.25" x14ac:dyDescent="0.2">
      <c r="A224" s="27"/>
      <c r="B224" s="28" t="s">
        <v>99</v>
      </c>
      <c r="C224" s="158" t="s">
        <v>92</v>
      </c>
      <c r="D224" s="30">
        <v>26</v>
      </c>
      <c r="E224" s="31"/>
      <c r="F224" s="31"/>
      <c r="G224" s="26">
        <f>0.2*D110</f>
        <v>26</v>
      </c>
      <c r="H224" s="25"/>
    </row>
    <row r="225" spans="1:8" s="26" customFormat="1" ht="12.75" x14ac:dyDescent="0.2">
      <c r="A225" s="27"/>
      <c r="B225" s="28"/>
      <c r="C225" s="158"/>
      <c r="D225" s="30"/>
      <c r="E225" s="31"/>
      <c r="F225" s="31"/>
      <c r="G225" s="25"/>
      <c r="H225" s="25"/>
    </row>
    <row r="226" spans="1:8" s="26" customFormat="1" ht="12.75" x14ac:dyDescent="0.2">
      <c r="A226" s="27"/>
      <c r="B226" s="28"/>
      <c r="C226" s="158"/>
      <c r="D226" s="30"/>
      <c r="E226" s="31"/>
      <c r="F226" s="31"/>
      <c r="G226" s="25"/>
      <c r="H226" s="25"/>
    </row>
    <row r="227" spans="1:8" s="26" customFormat="1" ht="51" x14ac:dyDescent="0.2">
      <c r="A227" s="27" t="s">
        <v>215</v>
      </c>
      <c r="B227" s="28" t="s">
        <v>133</v>
      </c>
      <c r="C227" s="158"/>
      <c r="D227" s="30"/>
      <c r="E227" s="31"/>
      <c r="F227" s="31"/>
      <c r="G227" s="25"/>
      <c r="H227" s="25"/>
    </row>
    <row r="228" spans="1:8" s="26" customFormat="1" ht="12.75" x14ac:dyDescent="0.2">
      <c r="A228" s="27"/>
      <c r="B228" s="28"/>
      <c r="C228" s="158"/>
      <c r="D228" s="30"/>
      <c r="E228" s="31"/>
      <c r="F228" s="31"/>
      <c r="G228" s="25"/>
      <c r="H228" s="25"/>
    </row>
    <row r="229" spans="1:8" s="26" customFormat="1" ht="14.25" x14ac:dyDescent="0.2">
      <c r="A229" s="27"/>
      <c r="B229" s="28" t="s">
        <v>99</v>
      </c>
      <c r="C229" s="158" t="s">
        <v>92</v>
      </c>
      <c r="D229" s="30">
        <v>6</v>
      </c>
      <c r="E229" s="31"/>
      <c r="F229" s="31"/>
      <c r="G229" s="25">
        <f>0.04*D110</f>
        <v>5.2</v>
      </c>
      <c r="H229" s="25"/>
    </row>
    <row r="230" spans="1:8" s="26" customFormat="1" ht="12.75" x14ac:dyDescent="0.2">
      <c r="A230" s="27"/>
      <c r="B230" s="28"/>
      <c r="C230" s="158"/>
      <c r="D230" s="30"/>
      <c r="E230" s="31"/>
      <c r="F230" s="31"/>
      <c r="G230" s="25"/>
      <c r="H230" s="25"/>
    </row>
    <row r="231" spans="1:8" s="26" customFormat="1" ht="12.75" x14ac:dyDescent="0.2">
      <c r="A231" s="27"/>
      <c r="B231" s="28"/>
      <c r="C231" s="158"/>
      <c r="D231" s="30"/>
      <c r="E231" s="31"/>
      <c r="F231" s="31"/>
      <c r="G231" s="25"/>
      <c r="H231" s="25"/>
    </row>
    <row r="232" spans="1:8" s="26" customFormat="1" ht="51" x14ac:dyDescent="0.2">
      <c r="A232" s="27" t="s">
        <v>302</v>
      </c>
      <c r="B232" s="28" t="s">
        <v>154</v>
      </c>
      <c r="C232" s="29"/>
      <c r="D232" s="30"/>
      <c r="E232" s="31"/>
      <c r="F232" s="31"/>
      <c r="G232" s="25"/>
      <c r="H232" s="25"/>
    </row>
    <row r="233" spans="1:8" s="26" customFormat="1" ht="12.75" x14ac:dyDescent="0.2">
      <c r="A233" s="27"/>
      <c r="B233" s="37"/>
      <c r="C233" s="29"/>
      <c r="D233" s="30"/>
      <c r="E233" s="31"/>
      <c r="F233" s="31"/>
      <c r="G233" s="83"/>
      <c r="H233" s="25"/>
    </row>
    <row r="234" spans="1:8" s="26" customFormat="1" ht="27" x14ac:dyDescent="0.2">
      <c r="A234" s="27"/>
      <c r="B234" s="28" t="s">
        <v>100</v>
      </c>
      <c r="C234" s="29" t="s">
        <v>92</v>
      </c>
      <c r="D234" s="30">
        <v>670</v>
      </c>
      <c r="E234" s="31"/>
      <c r="F234" s="31"/>
      <c r="G234" s="83">
        <f>D158+D159+D164-D169</f>
        <v>670</v>
      </c>
      <c r="H234" s="25"/>
    </row>
    <row r="235" spans="1:8" s="26" customFormat="1" ht="12.75" x14ac:dyDescent="0.2">
      <c r="A235" s="27"/>
      <c r="B235" s="28"/>
      <c r="C235" s="29"/>
      <c r="D235" s="30"/>
      <c r="E235" s="31"/>
      <c r="F235" s="31"/>
      <c r="G235" s="25"/>
      <c r="H235" s="25"/>
    </row>
    <row r="236" spans="1:8" s="26" customFormat="1" ht="13.5" thickBot="1" x14ac:dyDescent="0.25">
      <c r="A236" s="27"/>
      <c r="B236" s="28"/>
      <c r="C236" s="29"/>
      <c r="D236" s="30"/>
      <c r="E236" s="31"/>
      <c r="F236" s="31"/>
      <c r="G236" s="25"/>
      <c r="H236" s="25"/>
    </row>
    <row r="237" spans="1:8" s="26" customFormat="1" ht="13.5" thickBot="1" x14ac:dyDescent="0.25">
      <c r="A237" s="68"/>
      <c r="B237" s="69" t="s">
        <v>12</v>
      </c>
      <c r="C237" s="70"/>
      <c r="D237" s="71"/>
      <c r="E237" s="72"/>
      <c r="F237" s="73"/>
      <c r="G237" s="25"/>
      <c r="H237" s="25"/>
    </row>
    <row r="238" spans="1:8" s="26" customFormat="1" ht="12.75" x14ac:dyDescent="0.2">
      <c r="A238" s="27"/>
      <c r="B238" s="28"/>
      <c r="C238" s="29"/>
      <c r="D238" s="30"/>
      <c r="E238" s="31"/>
      <c r="F238" s="31"/>
      <c r="G238" s="25"/>
      <c r="H238" s="25"/>
    </row>
    <row r="239" spans="1:8" s="26" customFormat="1" ht="12.75" x14ac:dyDescent="0.2">
      <c r="A239" s="27"/>
      <c r="B239" s="28"/>
      <c r="C239" s="29"/>
      <c r="D239" s="30"/>
      <c r="E239" s="31"/>
      <c r="F239" s="31"/>
      <c r="G239" s="25"/>
      <c r="H239" s="25"/>
    </row>
    <row r="240" spans="1:8" s="26" customFormat="1" ht="12.75" x14ac:dyDescent="0.2">
      <c r="A240" s="33" t="s">
        <v>24</v>
      </c>
      <c r="B240" s="34" t="s">
        <v>13</v>
      </c>
      <c r="C240" s="29"/>
      <c r="D240" s="30"/>
      <c r="E240" s="31"/>
      <c r="F240" s="31"/>
      <c r="G240" s="25"/>
      <c r="H240" s="25"/>
    </row>
    <row r="241" spans="1:8" s="26" customFormat="1" ht="12.75" x14ac:dyDescent="0.2">
      <c r="A241" s="33"/>
      <c r="B241" s="34"/>
      <c r="C241" s="29"/>
      <c r="D241" s="30"/>
      <c r="E241" s="31"/>
      <c r="F241" s="31"/>
      <c r="G241" s="25"/>
      <c r="H241" s="25"/>
    </row>
    <row r="242" spans="1:8" s="26" customFormat="1" ht="12" customHeight="1" x14ac:dyDescent="0.2">
      <c r="A242" s="33"/>
      <c r="B242" s="34"/>
      <c r="C242" s="29"/>
      <c r="D242" s="30"/>
      <c r="E242" s="31"/>
      <c r="F242" s="31"/>
      <c r="G242" s="25"/>
      <c r="H242" s="25"/>
    </row>
    <row r="243" spans="1:8" s="26" customFormat="1" ht="165.75" x14ac:dyDescent="0.2">
      <c r="A243" s="27" t="s">
        <v>14</v>
      </c>
      <c r="B243" s="194" t="s">
        <v>311</v>
      </c>
      <c r="C243" s="29"/>
      <c r="D243" s="30"/>
      <c r="E243" s="191"/>
      <c r="F243" s="192"/>
      <c r="G243" s="25"/>
      <c r="H243" s="25"/>
    </row>
    <row r="244" spans="1:8" s="26" customFormat="1" ht="12.75" x14ac:dyDescent="0.2">
      <c r="A244" s="27"/>
      <c r="B244" s="194"/>
      <c r="C244" s="29"/>
      <c r="D244" s="30"/>
      <c r="E244" s="191"/>
      <c r="F244" s="192"/>
      <c r="G244" s="25"/>
      <c r="H244" s="25"/>
    </row>
    <row r="245" spans="1:8" s="26" customFormat="1" ht="25.5" x14ac:dyDescent="0.2">
      <c r="A245" s="27"/>
      <c r="B245" s="194" t="s">
        <v>312</v>
      </c>
      <c r="C245" s="29"/>
      <c r="D245" s="30"/>
      <c r="E245" s="191"/>
      <c r="F245" s="192"/>
      <c r="G245" s="25"/>
      <c r="H245" s="25"/>
    </row>
    <row r="246" spans="1:8" s="26" customFormat="1" ht="12.75" x14ac:dyDescent="0.2">
      <c r="A246" s="27"/>
      <c r="B246" s="194"/>
      <c r="C246" s="29"/>
      <c r="D246" s="30"/>
      <c r="E246" s="191"/>
      <c r="F246" s="192"/>
      <c r="G246" s="25"/>
      <c r="H246" s="25"/>
    </row>
    <row r="247" spans="1:8" s="26" customFormat="1" ht="12.75" x14ac:dyDescent="0.2">
      <c r="A247" s="27"/>
      <c r="B247" t="s">
        <v>313</v>
      </c>
      <c r="C247" s="198" t="s">
        <v>6</v>
      </c>
      <c r="D247">
        <v>14</v>
      </c>
      <c r="E247" s="191"/>
      <c r="F247" s="192"/>
      <c r="G247" s="25"/>
      <c r="H247" s="25"/>
    </row>
    <row r="248" spans="1:8" s="26" customFormat="1" ht="12.75" x14ac:dyDescent="0.2">
      <c r="A248" s="27"/>
      <c r="B248" t="s">
        <v>314</v>
      </c>
      <c r="C248" s="198" t="s">
        <v>6</v>
      </c>
      <c r="D248">
        <v>1</v>
      </c>
      <c r="E248" s="191"/>
      <c r="F248" s="192"/>
      <c r="G248" s="25"/>
      <c r="H248" s="25"/>
    </row>
    <row r="249" spans="1:8" s="26" customFormat="1" ht="12.75" x14ac:dyDescent="0.2">
      <c r="A249" s="27"/>
      <c r="B249" t="s">
        <v>315</v>
      </c>
      <c r="C249" s="198" t="s">
        <v>6</v>
      </c>
      <c r="D249">
        <v>1</v>
      </c>
      <c r="E249" s="191"/>
      <c r="F249" s="192"/>
      <c r="G249" s="25"/>
      <c r="H249" s="25"/>
    </row>
    <row r="250" spans="1:8" s="26" customFormat="1" ht="12.75" x14ac:dyDescent="0.2">
      <c r="A250" s="27"/>
      <c r="B250" t="s">
        <v>316</v>
      </c>
      <c r="C250" s="198" t="s">
        <v>6</v>
      </c>
      <c r="D250">
        <v>1</v>
      </c>
      <c r="E250" s="191"/>
      <c r="F250" s="192"/>
      <c r="G250" s="25"/>
      <c r="H250" s="25"/>
    </row>
    <row r="251" spans="1:8" s="26" customFormat="1" ht="12.75" x14ac:dyDescent="0.2">
      <c r="A251" s="27"/>
      <c r="B251" t="s">
        <v>317</v>
      </c>
      <c r="C251" s="198" t="s">
        <v>6</v>
      </c>
      <c r="D251">
        <v>1</v>
      </c>
      <c r="E251" s="191"/>
      <c r="F251" s="192"/>
      <c r="G251" s="25"/>
      <c r="H251" s="25"/>
    </row>
    <row r="252" spans="1:8" s="26" customFormat="1" ht="12.75" x14ac:dyDescent="0.2">
      <c r="A252" s="27"/>
      <c r="B252" t="s">
        <v>318</v>
      </c>
      <c r="C252" s="198" t="s">
        <v>6</v>
      </c>
      <c r="D252">
        <v>1</v>
      </c>
      <c r="E252" s="191"/>
      <c r="F252" s="192"/>
      <c r="G252" s="25"/>
      <c r="H252" s="25"/>
    </row>
    <row r="253" spans="1:8" s="26" customFormat="1" ht="12.75" x14ac:dyDescent="0.2">
      <c r="A253" s="27"/>
      <c r="B253" t="s">
        <v>319</v>
      </c>
      <c r="C253" s="198" t="s">
        <v>6</v>
      </c>
      <c r="D253">
        <v>1</v>
      </c>
      <c r="E253" s="191"/>
      <c r="F253" s="192"/>
      <c r="G253" s="25"/>
      <c r="H253" s="25"/>
    </row>
    <row r="254" spans="1:8" s="26" customFormat="1" ht="12.75" x14ac:dyDescent="0.2">
      <c r="A254" s="27"/>
      <c r="B254" t="s">
        <v>320</v>
      </c>
      <c r="C254" s="198" t="s">
        <v>6</v>
      </c>
      <c r="D254">
        <v>1</v>
      </c>
      <c r="E254" s="191"/>
      <c r="F254" s="192"/>
      <c r="G254" s="25"/>
      <c r="H254" s="25"/>
    </row>
    <row r="255" spans="1:8" s="26" customFormat="1" ht="12.75" x14ac:dyDescent="0.2">
      <c r="A255" s="27"/>
      <c r="B255" t="s">
        <v>321</v>
      </c>
      <c r="C255" s="198" t="s">
        <v>6</v>
      </c>
      <c r="D255">
        <v>32</v>
      </c>
      <c r="E255" s="191"/>
      <c r="F255" s="192"/>
      <c r="G255" s="25"/>
      <c r="H255" s="25"/>
    </row>
    <row r="256" spans="1:8" s="26" customFormat="1" ht="12.75" x14ac:dyDescent="0.2">
      <c r="A256" s="27"/>
      <c r="B256" t="s">
        <v>322</v>
      </c>
      <c r="C256" s="198" t="s">
        <v>6</v>
      </c>
      <c r="D256">
        <v>2</v>
      </c>
      <c r="E256" s="191"/>
      <c r="F256" s="192"/>
      <c r="G256" s="25"/>
      <c r="H256" s="25"/>
    </row>
    <row r="257" spans="1:8" s="26" customFormat="1" ht="12.75" x14ac:dyDescent="0.2">
      <c r="A257" s="27"/>
      <c r="B257" t="s">
        <v>323</v>
      </c>
      <c r="C257" s="198" t="s">
        <v>6</v>
      </c>
      <c r="D257">
        <v>1</v>
      </c>
      <c r="E257" s="191"/>
      <c r="F257" s="192"/>
      <c r="G257" s="25"/>
      <c r="H257" s="25"/>
    </row>
    <row r="258" spans="1:8" s="26" customFormat="1" ht="12.75" x14ac:dyDescent="0.2">
      <c r="A258" s="27"/>
      <c r="B258" t="s">
        <v>324</v>
      </c>
      <c r="C258" s="198" t="s">
        <v>6</v>
      </c>
      <c r="D258">
        <v>1</v>
      </c>
      <c r="E258" s="191"/>
      <c r="F258" s="192"/>
      <c r="G258" s="25"/>
      <c r="H258" s="25"/>
    </row>
    <row r="259" spans="1:8" s="26" customFormat="1" ht="12.75" x14ac:dyDescent="0.2">
      <c r="A259" s="27"/>
      <c r="B259" t="s">
        <v>325</v>
      </c>
      <c r="C259" s="198" t="s">
        <v>6</v>
      </c>
      <c r="D259">
        <v>1</v>
      </c>
      <c r="E259" s="191"/>
      <c r="F259" s="192"/>
      <c r="G259" s="25"/>
      <c r="H259" s="25"/>
    </row>
    <row r="260" spans="1:8" s="26" customFormat="1" ht="12.75" x14ac:dyDescent="0.2">
      <c r="A260" s="27"/>
      <c r="B260" t="s">
        <v>326</v>
      </c>
      <c r="C260" s="198" t="s">
        <v>6</v>
      </c>
      <c r="D260">
        <v>1</v>
      </c>
      <c r="E260" s="191"/>
      <c r="F260" s="192"/>
      <c r="G260" s="25"/>
      <c r="H260" s="25"/>
    </row>
    <row r="261" spans="1:8" s="26" customFormat="1" ht="12.75" x14ac:dyDescent="0.2">
      <c r="A261" s="27"/>
      <c r="B261" t="s">
        <v>327</v>
      </c>
      <c r="C261" s="198" t="s">
        <v>6</v>
      </c>
      <c r="D261">
        <v>2</v>
      </c>
      <c r="E261" s="191"/>
      <c r="F261" s="192"/>
      <c r="G261" s="25"/>
      <c r="H261" s="25"/>
    </row>
    <row r="262" spans="1:8" s="26" customFormat="1" ht="12.75" x14ac:dyDescent="0.2">
      <c r="A262" s="27"/>
      <c r="B262" t="s">
        <v>328</v>
      </c>
      <c r="C262" s="198" t="s">
        <v>6</v>
      </c>
      <c r="D262">
        <v>1</v>
      </c>
      <c r="E262" s="191"/>
      <c r="F262" s="192"/>
      <c r="G262" s="25"/>
      <c r="H262" s="25"/>
    </row>
    <row r="263" spans="1:8" s="26" customFormat="1" ht="12.75" x14ac:dyDescent="0.2">
      <c r="A263" s="27"/>
      <c r="B263" t="s">
        <v>329</v>
      </c>
      <c r="C263" s="198" t="s">
        <v>6</v>
      </c>
      <c r="D263">
        <v>2</v>
      </c>
      <c r="E263" s="191"/>
      <c r="F263" s="192"/>
      <c r="G263" s="25"/>
      <c r="H263" s="25"/>
    </row>
    <row r="264" spans="1:8" s="26" customFormat="1" ht="12.75" x14ac:dyDescent="0.2">
      <c r="A264" s="27"/>
      <c r="B264" t="s">
        <v>330</v>
      </c>
      <c r="C264" s="198" t="s">
        <v>6</v>
      </c>
      <c r="D264">
        <v>2</v>
      </c>
      <c r="E264" s="191"/>
      <c r="F264" s="192"/>
      <c r="G264" s="25"/>
      <c r="H264" s="25"/>
    </row>
    <row r="265" spans="1:8" s="26" customFormat="1" ht="13.5" thickBot="1" x14ac:dyDescent="0.25">
      <c r="A265" s="27"/>
      <c r="B265" s="199" t="s">
        <v>331</v>
      </c>
      <c r="C265" s="200" t="s">
        <v>6</v>
      </c>
      <c r="D265" s="199">
        <v>1</v>
      </c>
      <c r="E265" s="210"/>
      <c r="F265" s="211"/>
      <c r="G265" s="25"/>
      <c r="H265" s="25"/>
    </row>
    <row r="266" spans="1:8" s="26" customFormat="1" ht="12.75" x14ac:dyDescent="0.2">
      <c r="A266" s="27"/>
      <c r="B266" s="201" t="s">
        <v>332</v>
      </c>
      <c r="C266" s="202" t="s">
        <v>6</v>
      </c>
      <c r="D266">
        <v>67</v>
      </c>
      <c r="E266" s="191"/>
      <c r="F266" s="192"/>
      <c r="G266" s="25"/>
      <c r="H266" s="25"/>
    </row>
    <row r="267" spans="1:8" s="26" customFormat="1" ht="12.75" x14ac:dyDescent="0.2">
      <c r="A267" s="27"/>
      <c r="B267" s="34"/>
      <c r="C267" s="29"/>
      <c r="D267" s="30"/>
      <c r="E267" s="191"/>
      <c r="F267" s="192"/>
      <c r="G267" s="25"/>
      <c r="H267" s="25"/>
    </row>
    <row r="268" spans="1:8" s="26" customFormat="1" ht="12.75" x14ac:dyDescent="0.2">
      <c r="A268" s="27"/>
      <c r="B268" s="34"/>
      <c r="C268" s="29"/>
      <c r="D268" s="30"/>
      <c r="E268" s="191"/>
      <c r="F268" s="192"/>
      <c r="G268" s="25"/>
      <c r="H268" s="25"/>
    </row>
    <row r="269" spans="1:8" s="26" customFormat="1" ht="153" x14ac:dyDescent="0.2">
      <c r="A269" s="27" t="s">
        <v>15</v>
      </c>
      <c r="B269" s="194" t="s">
        <v>333</v>
      </c>
      <c r="C269" s="29"/>
      <c r="D269" s="30"/>
      <c r="E269" s="191"/>
      <c r="F269" s="192"/>
      <c r="G269" s="25"/>
      <c r="H269" s="25"/>
    </row>
    <row r="270" spans="1:8" s="26" customFormat="1" ht="12.75" x14ac:dyDescent="0.2">
      <c r="A270" s="27"/>
      <c r="B270" s="194"/>
      <c r="C270" s="29"/>
      <c r="D270" s="30"/>
      <c r="E270" s="191"/>
      <c r="F270" s="192"/>
      <c r="G270" s="25"/>
      <c r="H270" s="25"/>
    </row>
    <row r="271" spans="1:8" s="26" customFormat="1" ht="25.5" x14ac:dyDescent="0.2">
      <c r="A271" s="27"/>
      <c r="B271" s="194" t="s">
        <v>334</v>
      </c>
      <c r="C271" s="29"/>
      <c r="D271" s="30"/>
      <c r="E271" s="191"/>
      <c r="F271" s="192"/>
      <c r="G271" s="25"/>
      <c r="H271" s="25"/>
    </row>
    <row r="272" spans="1:8" s="26" customFormat="1" ht="12.75" x14ac:dyDescent="0.2">
      <c r="A272" s="27"/>
      <c r="B272" s="194"/>
      <c r="C272" s="29"/>
      <c r="D272" s="30"/>
      <c r="E272" s="191"/>
      <c r="F272" s="192"/>
      <c r="G272" s="25"/>
      <c r="H272" s="25"/>
    </row>
    <row r="273" spans="1:8" s="26" customFormat="1" ht="12.75" x14ac:dyDescent="0.2">
      <c r="A273" s="27"/>
      <c r="B273" s="203" t="s">
        <v>335</v>
      </c>
      <c r="C273" s="198" t="s">
        <v>6</v>
      </c>
      <c r="D273">
        <v>14</v>
      </c>
      <c r="E273" s="191"/>
      <c r="F273" s="192"/>
      <c r="G273" s="25"/>
      <c r="H273" s="25"/>
    </row>
    <row r="274" spans="1:8" s="26" customFormat="1" ht="12.75" x14ac:dyDescent="0.2">
      <c r="A274" s="27"/>
      <c r="B274" s="203" t="s">
        <v>336</v>
      </c>
      <c r="C274" s="198" t="s">
        <v>6</v>
      </c>
      <c r="D274">
        <v>1</v>
      </c>
      <c r="E274" s="191"/>
      <c r="F274" s="192"/>
      <c r="G274" s="25"/>
      <c r="H274" s="25"/>
    </row>
    <row r="275" spans="1:8" s="26" customFormat="1" ht="12.75" x14ac:dyDescent="0.2">
      <c r="A275" s="27"/>
      <c r="B275" s="203" t="s">
        <v>337</v>
      </c>
      <c r="C275" s="198" t="s">
        <v>6</v>
      </c>
      <c r="D275">
        <v>1</v>
      </c>
      <c r="E275" s="191"/>
      <c r="F275" s="192"/>
      <c r="G275" s="25"/>
      <c r="H275" s="25"/>
    </row>
    <row r="276" spans="1:8" s="26" customFormat="1" ht="12.75" x14ac:dyDescent="0.2">
      <c r="A276" s="27"/>
      <c r="B276" s="203" t="s">
        <v>338</v>
      </c>
      <c r="C276" s="198" t="s">
        <v>6</v>
      </c>
      <c r="D276">
        <v>1</v>
      </c>
      <c r="E276" s="191"/>
      <c r="F276" s="192"/>
      <c r="G276" s="25"/>
      <c r="H276" s="25"/>
    </row>
    <row r="277" spans="1:8" s="26" customFormat="1" ht="12.75" x14ac:dyDescent="0.2">
      <c r="A277" s="27"/>
      <c r="B277" s="203" t="s">
        <v>339</v>
      </c>
      <c r="C277" s="198" t="s">
        <v>6</v>
      </c>
      <c r="D277">
        <v>1</v>
      </c>
      <c r="E277" s="191"/>
      <c r="F277" s="192"/>
      <c r="G277" s="25"/>
      <c r="H277" s="25"/>
    </row>
    <row r="278" spans="1:8" s="26" customFormat="1" ht="12.75" x14ac:dyDescent="0.2">
      <c r="A278" s="27"/>
      <c r="B278" s="203" t="s">
        <v>340</v>
      </c>
      <c r="C278" s="198" t="s">
        <v>6</v>
      </c>
      <c r="D278">
        <v>1</v>
      </c>
      <c r="E278" s="191"/>
      <c r="F278" s="192"/>
      <c r="G278" s="25"/>
      <c r="H278" s="25"/>
    </row>
    <row r="279" spans="1:8" s="26" customFormat="1" ht="12.75" x14ac:dyDescent="0.2">
      <c r="A279" s="27"/>
      <c r="B279" s="203" t="s">
        <v>341</v>
      </c>
      <c r="C279" s="198" t="s">
        <v>6</v>
      </c>
      <c r="D279">
        <v>1</v>
      </c>
      <c r="E279" s="191"/>
      <c r="F279" s="192"/>
      <c r="G279" s="25"/>
      <c r="H279" s="25"/>
    </row>
    <row r="280" spans="1:8" s="26" customFormat="1" ht="12.75" x14ac:dyDescent="0.2">
      <c r="A280" s="27"/>
      <c r="B280" s="203" t="s">
        <v>342</v>
      </c>
      <c r="C280" s="198" t="s">
        <v>6</v>
      </c>
      <c r="D280">
        <v>1</v>
      </c>
      <c r="E280" s="191"/>
      <c r="F280" s="192"/>
      <c r="G280" s="25"/>
      <c r="H280" s="25"/>
    </row>
    <row r="281" spans="1:8" s="26" customFormat="1" ht="12.75" x14ac:dyDescent="0.2">
      <c r="A281" s="27"/>
      <c r="B281" s="203" t="s">
        <v>343</v>
      </c>
      <c r="C281" s="198" t="s">
        <v>6</v>
      </c>
      <c r="D281">
        <v>32</v>
      </c>
      <c r="E281" s="191"/>
      <c r="F281" s="192"/>
      <c r="G281" s="25"/>
      <c r="H281" s="25"/>
    </row>
    <row r="282" spans="1:8" s="26" customFormat="1" ht="12.75" x14ac:dyDescent="0.2">
      <c r="A282" s="27"/>
      <c r="B282" s="203" t="s">
        <v>344</v>
      </c>
      <c r="C282" s="198" t="s">
        <v>6</v>
      </c>
      <c r="D282">
        <v>2</v>
      </c>
      <c r="E282" s="191"/>
      <c r="F282" s="192"/>
      <c r="G282" s="25"/>
      <c r="H282" s="25"/>
    </row>
    <row r="283" spans="1:8" s="26" customFormat="1" ht="12.75" x14ac:dyDescent="0.2">
      <c r="A283" s="27"/>
      <c r="B283" s="203" t="s">
        <v>345</v>
      </c>
      <c r="C283" s="198" t="s">
        <v>6</v>
      </c>
      <c r="D283">
        <v>1</v>
      </c>
      <c r="E283" s="191"/>
      <c r="F283" s="192"/>
      <c r="G283" s="25"/>
      <c r="H283" s="25"/>
    </row>
    <row r="284" spans="1:8" s="26" customFormat="1" ht="12.75" x14ac:dyDescent="0.2">
      <c r="A284" s="27"/>
      <c r="B284" s="203" t="s">
        <v>346</v>
      </c>
      <c r="C284" s="198" t="s">
        <v>6</v>
      </c>
      <c r="D284">
        <v>1</v>
      </c>
      <c r="E284" s="191"/>
      <c r="F284" s="192"/>
      <c r="G284" s="25"/>
      <c r="H284" s="25"/>
    </row>
    <row r="285" spans="1:8" s="26" customFormat="1" ht="12.75" x14ac:dyDescent="0.2">
      <c r="A285" s="27"/>
      <c r="B285" s="203" t="s">
        <v>347</v>
      </c>
      <c r="C285" s="198" t="s">
        <v>6</v>
      </c>
      <c r="D285">
        <v>1</v>
      </c>
      <c r="E285" s="191"/>
      <c r="F285" s="192"/>
      <c r="G285" s="25"/>
      <c r="H285" s="25"/>
    </row>
    <row r="286" spans="1:8" s="26" customFormat="1" ht="12.75" x14ac:dyDescent="0.2">
      <c r="A286" s="27"/>
      <c r="B286" s="203" t="s">
        <v>348</v>
      </c>
      <c r="C286" s="198" t="s">
        <v>6</v>
      </c>
      <c r="D286">
        <v>1</v>
      </c>
      <c r="E286" s="191"/>
      <c r="F286" s="192"/>
      <c r="G286" s="25"/>
      <c r="H286" s="25"/>
    </row>
    <row r="287" spans="1:8" s="26" customFormat="1" ht="12.75" x14ac:dyDescent="0.2">
      <c r="A287" s="27"/>
      <c r="B287" s="203" t="s">
        <v>349</v>
      </c>
      <c r="C287" s="198" t="s">
        <v>6</v>
      </c>
      <c r="D287">
        <v>2</v>
      </c>
      <c r="E287" s="191"/>
      <c r="F287" s="192"/>
      <c r="G287" s="25"/>
      <c r="H287" s="25"/>
    </row>
    <row r="288" spans="1:8" s="26" customFormat="1" ht="12.75" x14ac:dyDescent="0.2">
      <c r="A288" s="27"/>
      <c r="B288" s="203" t="s">
        <v>350</v>
      </c>
      <c r="C288" s="198" t="s">
        <v>6</v>
      </c>
      <c r="D288">
        <v>1</v>
      </c>
      <c r="E288" s="191"/>
      <c r="F288" s="192"/>
      <c r="G288" s="25"/>
      <c r="H288" s="25"/>
    </row>
    <row r="289" spans="1:8" s="26" customFormat="1" ht="12.75" x14ac:dyDescent="0.2">
      <c r="A289" s="27"/>
      <c r="B289" s="203" t="s">
        <v>351</v>
      </c>
      <c r="C289" s="198" t="s">
        <v>6</v>
      </c>
      <c r="D289">
        <v>2</v>
      </c>
      <c r="E289" s="191"/>
      <c r="F289" s="192"/>
      <c r="G289" s="25"/>
      <c r="H289" s="25"/>
    </row>
    <row r="290" spans="1:8" s="26" customFormat="1" ht="12.75" x14ac:dyDescent="0.2">
      <c r="A290" s="27"/>
      <c r="B290" s="203" t="s">
        <v>352</v>
      </c>
      <c r="C290" s="198" t="s">
        <v>6</v>
      </c>
      <c r="D290">
        <v>2</v>
      </c>
      <c r="E290" s="191"/>
      <c r="F290" s="192"/>
      <c r="G290" s="25"/>
      <c r="H290" s="25"/>
    </row>
    <row r="291" spans="1:8" s="26" customFormat="1" ht="13.5" thickBot="1" x14ac:dyDescent="0.25">
      <c r="A291" s="27"/>
      <c r="B291" s="204" t="s">
        <v>353</v>
      </c>
      <c r="C291" s="200" t="s">
        <v>6</v>
      </c>
      <c r="D291" s="199">
        <v>1</v>
      </c>
      <c r="E291" s="210"/>
      <c r="F291" s="211"/>
      <c r="G291" s="25"/>
      <c r="H291" s="25"/>
    </row>
    <row r="292" spans="1:8" s="26" customFormat="1" ht="12.75" x14ac:dyDescent="0.2">
      <c r="A292" s="27"/>
      <c r="B292" s="201" t="s">
        <v>354</v>
      </c>
      <c r="C292" s="202" t="s">
        <v>6</v>
      </c>
      <c r="D292">
        <v>67</v>
      </c>
      <c r="E292" s="191"/>
      <c r="F292" s="192"/>
      <c r="G292" s="25"/>
      <c r="H292" s="25"/>
    </row>
    <row r="293" spans="1:8" s="26" customFormat="1" ht="12.75" x14ac:dyDescent="0.2">
      <c r="A293" s="27"/>
      <c r="B293" s="34"/>
      <c r="C293" s="29"/>
      <c r="D293" s="30"/>
      <c r="E293" s="191"/>
      <c r="F293" s="192"/>
      <c r="G293" s="25"/>
      <c r="H293" s="25"/>
    </row>
    <row r="294" spans="1:8" s="26" customFormat="1" ht="63.75" x14ac:dyDescent="0.2">
      <c r="A294" s="27" t="s">
        <v>33</v>
      </c>
      <c r="B294" s="194" t="s">
        <v>355</v>
      </c>
      <c r="C294"/>
      <c r="D294" s="30"/>
      <c r="E294" s="191"/>
      <c r="F294" s="192"/>
      <c r="G294" s="25"/>
      <c r="H294" s="25"/>
    </row>
    <row r="295" spans="1:8" s="26" customFormat="1" ht="12.75" x14ac:dyDescent="0.2">
      <c r="A295" s="27"/>
      <c r="D295" s="30"/>
      <c r="E295" s="191"/>
      <c r="F295" s="192"/>
      <c r="G295" s="25"/>
      <c r="H295" s="25"/>
    </row>
    <row r="296" spans="1:8" s="26" customFormat="1" ht="12.75" x14ac:dyDescent="0.2">
      <c r="A296" s="27"/>
      <c r="B296" s="194" t="s">
        <v>356</v>
      </c>
      <c r="C296" s="205" t="s">
        <v>357</v>
      </c>
      <c r="D296" s="30">
        <v>270</v>
      </c>
      <c r="E296" s="191"/>
      <c r="F296" s="192"/>
      <c r="G296" s="25"/>
      <c r="H296" s="25"/>
    </row>
    <row r="297" spans="1:8" s="26" customFormat="1" ht="12.75" x14ac:dyDescent="0.2">
      <c r="A297" s="27"/>
      <c r="B297" s="34"/>
      <c r="C297" s="29"/>
      <c r="D297" s="30"/>
      <c r="E297" s="191"/>
      <c r="F297" s="192"/>
      <c r="G297" s="25"/>
      <c r="H297" s="25"/>
    </row>
    <row r="298" spans="1:8" s="26" customFormat="1" ht="12.75" x14ac:dyDescent="0.2">
      <c r="A298" s="27"/>
      <c r="B298" s="34"/>
      <c r="C298" s="29"/>
      <c r="D298" s="30"/>
      <c r="E298" s="191"/>
      <c r="F298" s="192"/>
      <c r="G298" s="25"/>
      <c r="H298" s="25"/>
    </row>
    <row r="299" spans="1:8" s="26" customFormat="1" ht="63.75" x14ac:dyDescent="0.2">
      <c r="A299" s="27" t="s">
        <v>50</v>
      </c>
      <c r="B299" s="194" t="s">
        <v>358</v>
      </c>
      <c r="C299"/>
      <c r="D299" s="30"/>
      <c r="E299" s="191"/>
      <c r="F299" s="192"/>
      <c r="G299" s="25"/>
      <c r="H299" s="25"/>
    </row>
    <row r="300" spans="1:8" s="26" customFormat="1" ht="12.75" x14ac:dyDescent="0.2">
      <c r="A300" s="27"/>
      <c r="D300" s="30"/>
      <c r="E300" s="191"/>
      <c r="F300" s="192"/>
      <c r="G300" s="25"/>
      <c r="H300" s="25"/>
    </row>
    <row r="301" spans="1:8" s="26" customFormat="1" ht="12.75" x14ac:dyDescent="0.2">
      <c r="A301" s="27"/>
      <c r="B301" s="194" t="s">
        <v>359</v>
      </c>
      <c r="C301" t="s">
        <v>360</v>
      </c>
      <c r="D301" s="30">
        <v>25</v>
      </c>
      <c r="E301" s="191"/>
      <c r="F301" s="192"/>
      <c r="G301" s="25"/>
      <c r="H301" s="25"/>
    </row>
    <row r="302" spans="1:8" s="26" customFormat="1" ht="12.75" x14ac:dyDescent="0.2">
      <c r="A302" s="27"/>
      <c r="B302" s="34"/>
      <c r="C302" s="29"/>
      <c r="D302" s="30"/>
      <c r="E302" s="191"/>
      <c r="F302" s="192"/>
      <c r="G302" s="25"/>
      <c r="H302" s="25"/>
    </row>
    <row r="303" spans="1:8" s="26" customFormat="1" ht="12.75" x14ac:dyDescent="0.2">
      <c r="A303" s="27"/>
      <c r="B303" s="34"/>
      <c r="C303" s="29"/>
      <c r="D303" s="30"/>
      <c r="E303" s="191"/>
      <c r="F303" s="192"/>
      <c r="G303" s="25"/>
      <c r="H303" s="25"/>
    </row>
    <row r="304" spans="1:8" s="26" customFormat="1" ht="165.75" x14ac:dyDescent="0.2">
      <c r="A304" s="206" t="s">
        <v>51</v>
      </c>
      <c r="B304" s="194" t="s">
        <v>361</v>
      </c>
      <c r="C304"/>
      <c r="D304" s="30"/>
      <c r="E304" s="191"/>
      <c r="F304" s="192"/>
      <c r="G304" s="25"/>
      <c r="H304" s="25"/>
    </row>
    <row r="305" spans="1:8" s="26" customFormat="1" ht="25.5" x14ac:dyDescent="0.2">
      <c r="A305" s="207"/>
      <c r="B305" s="194" t="s">
        <v>362</v>
      </c>
      <c r="C305"/>
      <c r="D305" s="30"/>
      <c r="E305" s="191"/>
      <c r="F305" s="192"/>
      <c r="G305" s="25"/>
      <c r="H305" s="25"/>
    </row>
    <row r="306" spans="1:8" s="26" customFormat="1" ht="12.75" x14ac:dyDescent="0.2">
      <c r="A306" s="207"/>
      <c r="B306" s="208" t="s">
        <v>363</v>
      </c>
      <c r="C306" t="s">
        <v>360</v>
      </c>
      <c r="D306" s="30">
        <v>6.8</v>
      </c>
      <c r="E306" s="191"/>
      <c r="F306" s="192"/>
      <c r="G306" s="25"/>
      <c r="H306" s="25">
        <f>22.51*0.3</f>
        <v>6.7530000000000001</v>
      </c>
    </row>
    <row r="307" spans="1:8" s="26" customFormat="1" ht="12.75" x14ac:dyDescent="0.2">
      <c r="A307" s="207"/>
      <c r="B307" s="209" t="s">
        <v>364</v>
      </c>
      <c r="C307" t="s">
        <v>360</v>
      </c>
      <c r="D307" s="30">
        <v>12.5</v>
      </c>
      <c r="E307" s="191"/>
      <c r="F307" s="192"/>
      <c r="G307" s="25"/>
      <c r="H307" s="25">
        <f>22.8*(0.25+0.3)/2*2</f>
        <v>12.540000000000001</v>
      </c>
    </row>
    <row r="308" spans="1:8" s="26" customFormat="1" ht="12.75" x14ac:dyDescent="0.2">
      <c r="A308" s="207"/>
      <c r="B308" s="209" t="s">
        <v>365</v>
      </c>
      <c r="C308" t="s">
        <v>360</v>
      </c>
      <c r="D308" s="30">
        <v>4.7</v>
      </c>
      <c r="E308" s="191"/>
      <c r="F308" s="192"/>
      <c r="G308" s="25"/>
      <c r="H308" s="25">
        <f>23.6*0.2</f>
        <v>4.7200000000000006</v>
      </c>
    </row>
    <row r="309" spans="1:8" s="26" customFormat="1" ht="12.75" x14ac:dyDescent="0.2">
      <c r="A309" s="27"/>
      <c r="B309" s="34"/>
      <c r="C309" s="29"/>
      <c r="D309" s="30"/>
      <c r="E309" s="191"/>
      <c r="F309" s="192"/>
      <c r="G309" s="25"/>
      <c r="H309" s="25"/>
    </row>
    <row r="310" spans="1:8" s="26" customFormat="1" ht="63.75" x14ac:dyDescent="0.2">
      <c r="A310" s="206" t="s">
        <v>45</v>
      </c>
      <c r="B310" s="194" t="s">
        <v>366</v>
      </c>
      <c r="C310" s="29"/>
      <c r="D310" s="30"/>
      <c r="E310" s="191"/>
      <c r="F310" s="192"/>
      <c r="G310" s="25"/>
      <c r="H310" s="25"/>
    </row>
    <row r="311" spans="1:8" s="26" customFormat="1" ht="12.75" x14ac:dyDescent="0.2">
      <c r="A311" s="197"/>
      <c r="B311" s="194"/>
      <c r="C311" s="29"/>
      <c r="D311" s="30"/>
      <c r="E311" s="191"/>
      <c r="F311" s="192"/>
      <c r="G311" s="25"/>
      <c r="H311" s="25"/>
    </row>
    <row r="312" spans="1:8" s="26" customFormat="1" ht="12.75" x14ac:dyDescent="0.2">
      <c r="A312" s="197"/>
      <c r="B312" s="194" t="s">
        <v>367</v>
      </c>
      <c r="C312" s="29"/>
      <c r="D312" s="30"/>
      <c r="E312" s="191"/>
      <c r="F312" s="192"/>
      <c r="G312" s="25"/>
      <c r="H312" s="25"/>
    </row>
    <row r="313" spans="1:8" s="26" customFormat="1" ht="12.75" x14ac:dyDescent="0.2">
      <c r="A313" s="197"/>
      <c r="B313" s="194"/>
      <c r="C313" s="29"/>
      <c r="D313" s="30"/>
      <c r="E313" s="191"/>
      <c r="F313" s="192"/>
      <c r="G313" s="25"/>
      <c r="H313" s="25"/>
    </row>
    <row r="314" spans="1:8" s="26" customFormat="1" ht="12.75" x14ac:dyDescent="0.2">
      <c r="A314" s="27"/>
      <c r="B314" s="209"/>
      <c r="C314" s="205" t="s">
        <v>357</v>
      </c>
      <c r="D314" s="30">
        <v>140</v>
      </c>
      <c r="E314" s="191"/>
      <c r="F314" s="192"/>
      <c r="G314" s="25"/>
      <c r="H314" s="25">
        <f>2*70</f>
        <v>140</v>
      </c>
    </row>
    <row r="315" spans="1:8" s="26" customFormat="1" ht="38.25" x14ac:dyDescent="0.2">
      <c r="A315" s="27" t="s">
        <v>82</v>
      </c>
      <c r="B315" s="28" t="s">
        <v>282</v>
      </c>
      <c r="C315" s="29"/>
      <c r="D315" s="30"/>
      <c r="E315" s="31"/>
      <c r="F315" s="31"/>
      <c r="G315" s="25"/>
      <c r="H315" s="25"/>
    </row>
    <row r="316" spans="1:8" s="26" customFormat="1" ht="12.75" x14ac:dyDescent="0.2">
      <c r="A316" s="197"/>
      <c r="B316" s="28"/>
      <c r="C316" s="29"/>
      <c r="D316" s="30"/>
      <c r="E316" s="31"/>
      <c r="F316" s="31"/>
      <c r="G316" s="25"/>
      <c r="H316" s="25"/>
    </row>
    <row r="317" spans="1:8" s="26" customFormat="1" ht="14.25" x14ac:dyDescent="0.2">
      <c r="A317" s="27"/>
      <c r="B317" s="159" t="s">
        <v>135</v>
      </c>
      <c r="C317" s="29" t="s">
        <v>92</v>
      </c>
      <c r="D317" s="30">
        <v>1.1000000000000001</v>
      </c>
      <c r="E317" s="31"/>
      <c r="F317" s="31"/>
      <c r="G317" s="25">
        <f>(6*1.4+1.8*1.15)*0.1</f>
        <v>1.0469999999999999</v>
      </c>
      <c r="H317" s="25"/>
    </row>
    <row r="318" spans="1:8" s="26" customFormat="1" ht="12.75" x14ac:dyDescent="0.2">
      <c r="A318" s="27"/>
      <c r="B318" s="159"/>
      <c r="C318" s="29"/>
      <c r="D318" s="30"/>
      <c r="E318" s="31"/>
      <c r="F318" s="31"/>
      <c r="G318" s="25"/>
      <c r="H318" s="25"/>
    </row>
    <row r="319" spans="1:8" s="26" customFormat="1" ht="12.75" x14ac:dyDescent="0.2">
      <c r="A319" s="27"/>
      <c r="B319" s="159"/>
      <c r="C319" s="29"/>
      <c r="D319" s="30"/>
      <c r="E319" s="31"/>
      <c r="F319" s="31"/>
      <c r="G319" s="25"/>
      <c r="H319" s="25"/>
    </row>
    <row r="320" spans="1:8" s="26" customFormat="1" ht="79.5" customHeight="1" x14ac:dyDescent="0.2">
      <c r="A320" s="27" t="s">
        <v>83</v>
      </c>
      <c r="B320" s="28" t="s">
        <v>216</v>
      </c>
      <c r="C320" s="29"/>
      <c r="D320" s="30"/>
      <c r="E320" s="31"/>
      <c r="F320" s="31"/>
      <c r="G320" s="25"/>
      <c r="H320" s="25"/>
    </row>
    <row r="321" spans="1:8" s="26" customFormat="1" ht="12.75" x14ac:dyDescent="0.2">
      <c r="A321" s="27"/>
      <c r="B321" s="159"/>
      <c r="C321" s="29"/>
      <c r="D321" s="30"/>
      <c r="E321" s="31"/>
      <c r="F321" s="31"/>
      <c r="G321" s="25"/>
      <c r="H321" s="25"/>
    </row>
    <row r="322" spans="1:8" s="26" customFormat="1" ht="14.25" x14ac:dyDescent="0.2">
      <c r="A322" s="27"/>
      <c r="B322" s="159" t="s">
        <v>101</v>
      </c>
      <c r="C322" s="29" t="s">
        <v>92</v>
      </c>
      <c r="D322" s="30">
        <v>3.1</v>
      </c>
      <c r="E322" s="31"/>
      <c r="F322" s="31"/>
      <c r="G322" s="25">
        <f>(2*(0.33*6.9+0.85*1.1)+0.25*0.4+0.65*0.4+1.25*0.4+0.8*(6+1.1)+(1.8+2*0.6)*0.4+1.8*0.6)*0.2</f>
        <v>3.0488</v>
      </c>
      <c r="H322" s="25"/>
    </row>
    <row r="323" spans="1:8" s="26" customFormat="1" ht="12.75" x14ac:dyDescent="0.2">
      <c r="A323" s="27"/>
      <c r="B323" s="159"/>
      <c r="C323" s="29"/>
      <c r="D323" s="30"/>
      <c r="E323" s="31"/>
      <c r="F323" s="31"/>
      <c r="G323" s="25"/>
      <c r="H323" s="25"/>
    </row>
    <row r="324" spans="1:8" s="26" customFormat="1" ht="12.75" x14ac:dyDescent="0.2">
      <c r="A324" s="27"/>
      <c r="B324" s="159"/>
      <c r="C324" s="29"/>
      <c r="D324" s="30"/>
      <c r="E324" s="31"/>
      <c r="F324" s="31"/>
      <c r="G324" s="25"/>
      <c r="H324" s="25"/>
    </row>
    <row r="325" spans="1:8" s="26" customFormat="1" ht="51" x14ac:dyDescent="0.2">
      <c r="A325" s="27" t="s">
        <v>159</v>
      </c>
      <c r="B325" s="28" t="s">
        <v>217</v>
      </c>
      <c r="C325" s="29"/>
      <c r="D325" s="30"/>
      <c r="E325" s="31"/>
      <c r="F325" s="31"/>
      <c r="G325" s="25"/>
      <c r="H325" s="25"/>
    </row>
    <row r="326" spans="1:8" s="26" customFormat="1" ht="12.75" x14ac:dyDescent="0.2">
      <c r="A326" s="27"/>
      <c r="B326" s="37"/>
      <c r="C326" s="29"/>
      <c r="D326" s="30"/>
      <c r="E326" s="31"/>
      <c r="F326" s="31"/>
      <c r="G326" s="25"/>
      <c r="H326" s="25"/>
    </row>
    <row r="327" spans="1:8" s="26" customFormat="1" ht="14.25" x14ac:dyDescent="0.2">
      <c r="A327" s="27"/>
      <c r="B327" s="28" t="s">
        <v>101</v>
      </c>
      <c r="C327" s="29" t="s">
        <v>92</v>
      </c>
      <c r="D327" s="30">
        <v>4</v>
      </c>
      <c r="E327" s="31"/>
      <c r="F327" s="31"/>
      <c r="G327" s="25">
        <f>(6+4.5)*(0.8*0.6-0.126)</f>
        <v>3.7169999999999996</v>
      </c>
      <c r="H327" s="25"/>
    </row>
    <row r="328" spans="1:8" s="26" customFormat="1" ht="12.75" x14ac:dyDescent="0.2">
      <c r="A328" s="27"/>
      <c r="B328" s="28"/>
      <c r="C328" s="29"/>
      <c r="D328" s="30"/>
      <c r="E328" s="31"/>
      <c r="F328" s="31"/>
      <c r="G328" s="25"/>
      <c r="H328" s="25"/>
    </row>
    <row r="329" spans="1:8" s="26" customFormat="1" ht="12.75" x14ac:dyDescent="0.2">
      <c r="A329" s="27"/>
      <c r="B329" s="28"/>
      <c r="C329" s="29"/>
      <c r="D329" s="30"/>
      <c r="E329" s="31"/>
      <c r="F329" s="31"/>
      <c r="G329" s="25"/>
      <c r="H329" s="25"/>
    </row>
    <row r="330" spans="1:8" s="26" customFormat="1" ht="76.5" x14ac:dyDescent="0.2">
      <c r="A330" s="27" t="s">
        <v>163</v>
      </c>
      <c r="B330" s="28" t="s">
        <v>218</v>
      </c>
      <c r="C330" s="29"/>
      <c r="D330" s="30"/>
      <c r="E330" s="31"/>
      <c r="F330" s="31"/>
      <c r="G330" s="25"/>
      <c r="H330" s="25"/>
    </row>
    <row r="331" spans="1:8" s="26" customFormat="1" ht="12.75" x14ac:dyDescent="0.2">
      <c r="A331" s="27"/>
      <c r="B331" s="37"/>
      <c r="C331" s="29"/>
      <c r="D331" s="30"/>
      <c r="E331" s="31"/>
      <c r="F331" s="31"/>
      <c r="G331" s="25"/>
      <c r="H331" s="25"/>
    </row>
    <row r="332" spans="1:8" s="26" customFormat="1" ht="14.25" x14ac:dyDescent="0.2">
      <c r="A332" s="27"/>
      <c r="B332" s="28" t="s">
        <v>101</v>
      </c>
      <c r="C332" s="29" t="s">
        <v>92</v>
      </c>
      <c r="D332" s="30">
        <v>16</v>
      </c>
      <c r="E332" s="31"/>
      <c r="F332" s="31"/>
      <c r="G332" s="25">
        <f>60*2*0.1+60*0.2*0.3</f>
        <v>15.6</v>
      </c>
      <c r="H332" s="25"/>
    </row>
    <row r="333" spans="1:8" s="26" customFormat="1" ht="12.75" x14ac:dyDescent="0.2">
      <c r="A333" s="27"/>
      <c r="B333" s="28"/>
      <c r="C333" s="29"/>
      <c r="D333" s="30"/>
      <c r="E333" s="31"/>
      <c r="F333" s="31"/>
      <c r="G333" s="25"/>
      <c r="H333" s="25"/>
    </row>
    <row r="334" spans="1:8" s="26" customFormat="1" ht="12.75" x14ac:dyDescent="0.2">
      <c r="A334" s="27"/>
      <c r="B334" s="28"/>
      <c r="C334" s="29"/>
      <c r="D334" s="30"/>
      <c r="E334" s="31"/>
      <c r="F334" s="31"/>
      <c r="G334" s="25"/>
      <c r="H334" s="25"/>
    </row>
    <row r="335" spans="1:8" s="26" customFormat="1" ht="63.75" x14ac:dyDescent="0.2">
      <c r="A335" s="27" t="s">
        <v>228</v>
      </c>
      <c r="B335" s="54" t="s">
        <v>219</v>
      </c>
      <c r="C335" s="29"/>
      <c r="D335" s="30"/>
      <c r="E335" s="31"/>
      <c r="F335" s="31"/>
      <c r="G335" s="25"/>
      <c r="H335" s="25"/>
    </row>
    <row r="336" spans="1:8" s="26" customFormat="1" ht="12.75" x14ac:dyDescent="0.2">
      <c r="A336" s="27"/>
      <c r="B336" s="171"/>
      <c r="C336" s="29"/>
      <c r="D336" s="30"/>
      <c r="E336" s="31"/>
      <c r="F336" s="31"/>
      <c r="G336" s="25"/>
      <c r="H336" s="25"/>
    </row>
    <row r="337" spans="1:8" s="26" customFormat="1" ht="14.25" x14ac:dyDescent="0.2">
      <c r="A337" s="27"/>
      <c r="B337" s="28" t="s">
        <v>101</v>
      </c>
      <c r="C337" s="29" t="s">
        <v>92</v>
      </c>
      <c r="D337" s="30">
        <v>23</v>
      </c>
      <c r="E337" s="31"/>
      <c r="F337" s="31"/>
      <c r="G337" s="25">
        <f>32*4.6*0.15</f>
        <v>22.08</v>
      </c>
      <c r="H337" s="25"/>
    </row>
    <row r="338" spans="1:8" s="26" customFormat="1" ht="12.75" x14ac:dyDescent="0.2">
      <c r="A338" s="27"/>
      <c r="B338" s="28"/>
      <c r="C338" s="29"/>
      <c r="D338" s="30"/>
      <c r="E338" s="31"/>
      <c r="F338" s="31"/>
      <c r="G338" s="25"/>
      <c r="H338" s="25"/>
    </row>
    <row r="339" spans="1:8" s="26" customFormat="1" ht="12.75" x14ac:dyDescent="0.2">
      <c r="A339" s="27"/>
      <c r="B339" s="28"/>
      <c r="C339" s="29"/>
      <c r="D339" s="30"/>
      <c r="E339" s="31"/>
      <c r="F339" s="31"/>
      <c r="G339" s="25"/>
      <c r="H339" s="25"/>
    </row>
    <row r="340" spans="1:8" s="26" customFormat="1" ht="104.25" customHeight="1" x14ac:dyDescent="0.2">
      <c r="A340" s="27" t="s">
        <v>284</v>
      </c>
      <c r="B340" s="28" t="s">
        <v>237</v>
      </c>
      <c r="C340" s="54"/>
      <c r="D340" s="30"/>
      <c r="E340" s="31"/>
      <c r="F340" s="31"/>
      <c r="G340" s="25"/>
      <c r="H340" s="25"/>
    </row>
    <row r="341" spans="1:8" s="26" customFormat="1" ht="12.75" x14ac:dyDescent="0.2">
      <c r="A341" s="27"/>
      <c r="B341" s="28"/>
      <c r="C341" s="54"/>
      <c r="D341" s="30"/>
      <c r="E341" s="31"/>
      <c r="F341" s="31"/>
      <c r="G341" s="25"/>
      <c r="H341" s="25"/>
    </row>
    <row r="342" spans="1:8" s="26" customFormat="1" ht="12.75" x14ac:dyDescent="0.2">
      <c r="A342" s="27"/>
      <c r="B342" s="28" t="s">
        <v>220</v>
      </c>
      <c r="C342" s="29" t="s">
        <v>6</v>
      </c>
      <c r="D342" s="36">
        <v>3</v>
      </c>
      <c r="E342" s="31"/>
      <c r="F342" s="31"/>
      <c r="G342" s="25"/>
      <c r="H342" s="25"/>
    </row>
    <row r="343" spans="1:8" s="26" customFormat="1" ht="12.75" x14ac:dyDescent="0.2">
      <c r="A343" s="27"/>
      <c r="B343" s="28"/>
      <c r="C343" s="29"/>
      <c r="D343" s="36"/>
      <c r="E343" s="31"/>
      <c r="F343" s="31"/>
      <c r="G343" s="25"/>
      <c r="H343" s="25"/>
    </row>
    <row r="344" spans="1:8" s="26" customFormat="1" ht="12.75" x14ac:dyDescent="0.2">
      <c r="A344" s="27"/>
      <c r="B344" s="28"/>
      <c r="C344" s="29"/>
      <c r="D344" s="36"/>
      <c r="E344" s="31"/>
      <c r="F344" s="31"/>
      <c r="G344" s="25"/>
      <c r="H344" s="25"/>
    </row>
    <row r="345" spans="1:8" s="26" customFormat="1" ht="127.5" x14ac:dyDescent="0.2">
      <c r="A345" s="27" t="s">
        <v>306</v>
      </c>
      <c r="B345" s="28" t="s">
        <v>287</v>
      </c>
      <c r="C345" s="28"/>
      <c r="D345" s="36"/>
      <c r="E345" s="31"/>
      <c r="F345" s="31"/>
      <c r="G345" s="25"/>
      <c r="H345" s="25"/>
    </row>
    <row r="346" spans="1:8" s="26" customFormat="1" ht="12.75" x14ac:dyDescent="0.2">
      <c r="A346" s="27"/>
      <c r="B346" s="28"/>
      <c r="C346" s="28"/>
      <c r="D346" s="36"/>
      <c r="E346" s="31"/>
      <c r="F346" s="31"/>
      <c r="G346" s="25"/>
      <c r="H346" s="25"/>
    </row>
    <row r="347" spans="1:8" s="26" customFormat="1" ht="14.25" x14ac:dyDescent="0.2">
      <c r="A347" s="27"/>
      <c r="B347" s="28" t="s">
        <v>224</v>
      </c>
      <c r="C347" s="28"/>
      <c r="D347" s="31"/>
      <c r="E347" s="31"/>
      <c r="G347" s="25" t="s">
        <v>283</v>
      </c>
      <c r="H347" s="25"/>
    </row>
    <row r="348" spans="1:8" s="26" customFormat="1" ht="14.25" x14ac:dyDescent="0.2">
      <c r="A348" s="27"/>
      <c r="B348" s="28" t="s">
        <v>225</v>
      </c>
      <c r="C348" s="29" t="s">
        <v>92</v>
      </c>
      <c r="D348" s="31">
        <v>1.5</v>
      </c>
      <c r="E348" s="31"/>
      <c r="G348" s="25">
        <f>1.5*1.5*0.25*2</f>
        <v>1.125</v>
      </c>
      <c r="H348" s="25"/>
    </row>
    <row r="349" spans="1:8" s="26" customFormat="1" ht="14.25" x14ac:dyDescent="0.2">
      <c r="A349" s="27"/>
      <c r="B349" s="28" t="s">
        <v>226</v>
      </c>
      <c r="C349" s="29" t="s">
        <v>92</v>
      </c>
      <c r="D349" s="31">
        <v>5</v>
      </c>
      <c r="E349" s="31"/>
      <c r="G349" s="25">
        <f>(1.5*2+1*2)*1.8*0.25*2</f>
        <v>4.5</v>
      </c>
      <c r="H349" s="25"/>
    </row>
    <row r="350" spans="1:8" s="26" customFormat="1" ht="14.25" x14ac:dyDescent="0.2">
      <c r="A350" s="27"/>
      <c r="B350" s="28" t="s">
        <v>227</v>
      </c>
      <c r="C350" s="29" t="s">
        <v>92</v>
      </c>
      <c r="D350" s="31">
        <v>1</v>
      </c>
      <c r="E350" s="31"/>
      <c r="G350" s="25">
        <f>1.5*1.5*0.2*2</f>
        <v>0.9</v>
      </c>
      <c r="H350" s="25"/>
    </row>
    <row r="351" spans="1:8" s="26" customFormat="1" ht="12.75" x14ac:dyDescent="0.2">
      <c r="A351" s="27"/>
      <c r="B351" s="28"/>
      <c r="C351" s="29"/>
      <c r="D351" s="36"/>
      <c r="E351" s="31"/>
      <c r="F351" s="31"/>
      <c r="G351" s="25"/>
      <c r="H351" s="25"/>
    </row>
    <row r="352" spans="1:8" s="26" customFormat="1" ht="12.75" x14ac:dyDescent="0.2">
      <c r="A352" s="27"/>
      <c r="B352" s="28"/>
      <c r="C352" s="29"/>
      <c r="D352" s="36"/>
      <c r="E352" s="31"/>
      <c r="F352" s="31"/>
      <c r="G352" s="25"/>
      <c r="H352" s="25"/>
    </row>
    <row r="353" spans="1:10" s="26" customFormat="1" ht="51" x14ac:dyDescent="0.2">
      <c r="A353" s="27" t="s">
        <v>307</v>
      </c>
      <c r="B353" s="28" t="s">
        <v>285</v>
      </c>
      <c r="C353" s="28"/>
      <c r="D353" s="36"/>
      <c r="E353" s="31"/>
      <c r="F353" s="31"/>
      <c r="G353" s="25"/>
      <c r="H353" s="25"/>
    </row>
    <row r="354" spans="1:10" s="26" customFormat="1" ht="12.75" x14ac:dyDescent="0.2">
      <c r="A354" s="27"/>
      <c r="B354" s="28"/>
      <c r="C354" s="28"/>
      <c r="D354" s="36"/>
      <c r="E354" s="31"/>
      <c r="F354" s="31"/>
      <c r="G354" s="25"/>
      <c r="H354" s="25"/>
    </row>
    <row r="355" spans="1:10" s="26" customFormat="1" ht="14.25" x14ac:dyDescent="0.2">
      <c r="A355" s="27"/>
      <c r="B355" s="28" t="s">
        <v>224</v>
      </c>
      <c r="C355" s="29" t="s">
        <v>92</v>
      </c>
      <c r="D355" s="31">
        <v>0.5</v>
      </c>
      <c r="G355" s="26">
        <f>3*0.7*0.2</f>
        <v>0.41999999999999993</v>
      </c>
      <c r="H355" s="25"/>
    </row>
    <row r="356" spans="1:10" s="26" customFormat="1" ht="12.75" x14ac:dyDescent="0.2">
      <c r="A356" s="27"/>
      <c r="B356" s="28"/>
      <c r="C356" s="30"/>
      <c r="D356" s="31"/>
      <c r="E356" s="31"/>
      <c r="F356" s="25"/>
      <c r="G356" s="25"/>
      <c r="H356" s="25"/>
    </row>
    <row r="357" spans="1:10" s="26" customFormat="1" ht="12.75" x14ac:dyDescent="0.2">
      <c r="A357" s="27"/>
      <c r="B357" s="28"/>
      <c r="C357" s="30"/>
      <c r="D357" s="31"/>
      <c r="E357" s="31"/>
      <c r="F357" s="25"/>
      <c r="G357" s="25"/>
      <c r="H357" s="25"/>
    </row>
    <row r="358" spans="1:10" s="26" customFormat="1" ht="103.5" x14ac:dyDescent="0.2">
      <c r="A358" s="27" t="s">
        <v>308</v>
      </c>
      <c r="B358" s="28" t="s">
        <v>229</v>
      </c>
      <c r="C358" s="29"/>
      <c r="D358" s="30"/>
      <c r="E358" s="31"/>
      <c r="F358" s="31"/>
      <c r="G358" s="25"/>
      <c r="H358" s="25"/>
    </row>
    <row r="359" spans="1:10" s="26" customFormat="1" ht="12.75" x14ac:dyDescent="0.2">
      <c r="A359" s="27"/>
      <c r="B359" s="28"/>
      <c r="C359" s="29"/>
      <c r="D359" s="30"/>
      <c r="E359" s="31"/>
      <c r="F359" s="31"/>
      <c r="G359" s="25"/>
      <c r="H359" s="25"/>
    </row>
    <row r="360" spans="1:10" s="26" customFormat="1" ht="25.5" x14ac:dyDescent="0.2">
      <c r="A360" s="27"/>
      <c r="B360" s="161" t="s">
        <v>136</v>
      </c>
      <c r="C360" s="172" t="s">
        <v>3</v>
      </c>
      <c r="D360" s="30">
        <v>8</v>
      </c>
      <c r="E360" s="31"/>
      <c r="F360" s="31"/>
      <c r="G360" s="25"/>
      <c r="H360" s="25"/>
    </row>
    <row r="361" spans="1:10" s="26" customFormat="1" ht="12.75" x14ac:dyDescent="0.2">
      <c r="A361" s="27"/>
      <c r="B361" s="34"/>
      <c r="C361" s="29"/>
      <c r="D361" s="30"/>
      <c r="E361" s="31"/>
      <c r="F361" s="31"/>
      <c r="G361" s="25"/>
      <c r="H361" s="25"/>
    </row>
    <row r="362" spans="1:10" s="26" customFormat="1" ht="76.5" x14ac:dyDescent="0.2">
      <c r="A362" s="27" t="s">
        <v>309</v>
      </c>
      <c r="B362" s="28" t="s">
        <v>221</v>
      </c>
      <c r="C362" s="28"/>
      <c r="D362" s="30"/>
      <c r="E362" s="31"/>
      <c r="F362" s="31"/>
      <c r="G362" s="25"/>
      <c r="H362" s="25"/>
    </row>
    <row r="363" spans="1:10" s="26" customFormat="1" ht="12.75" x14ac:dyDescent="0.2">
      <c r="A363" s="27"/>
      <c r="B363" s="28"/>
      <c r="C363" s="28"/>
      <c r="D363" s="30"/>
      <c r="E363" s="31"/>
      <c r="F363" s="31"/>
      <c r="G363" s="25"/>
      <c r="H363" s="25"/>
    </row>
    <row r="364" spans="1:10" s="26" customFormat="1" ht="14.25" x14ac:dyDescent="0.2">
      <c r="A364" s="27"/>
      <c r="B364" s="28" t="s">
        <v>137</v>
      </c>
      <c r="C364" s="160" t="s">
        <v>138</v>
      </c>
      <c r="D364" s="30">
        <v>2.5</v>
      </c>
      <c r="E364" s="31"/>
      <c r="F364" s="31"/>
      <c r="G364" s="25">
        <f>15*0.15</f>
        <v>2.25</v>
      </c>
      <c r="H364" s="25"/>
    </row>
    <row r="365" spans="1:10" s="26" customFormat="1" ht="12.75" x14ac:dyDescent="0.2">
      <c r="A365" s="27"/>
      <c r="B365" s="28"/>
      <c r="C365" s="160"/>
      <c r="D365" s="30"/>
      <c r="E365" s="31"/>
      <c r="F365" s="31"/>
      <c r="G365" s="25"/>
      <c r="H365" s="25"/>
    </row>
    <row r="366" spans="1:10" s="26" customFormat="1" ht="12.75" x14ac:dyDescent="0.2">
      <c r="A366" s="27"/>
      <c r="B366" s="84"/>
      <c r="C366" s="29"/>
      <c r="D366" s="30"/>
      <c r="E366" s="31"/>
      <c r="F366" s="31"/>
      <c r="G366" s="25"/>
      <c r="H366" s="25"/>
    </row>
    <row r="367" spans="1:10" s="26" customFormat="1" ht="25.5" x14ac:dyDescent="0.2">
      <c r="A367" s="63" t="s">
        <v>310</v>
      </c>
      <c r="B367" s="28" t="s">
        <v>139</v>
      </c>
      <c r="C367" s="29"/>
      <c r="D367" s="30"/>
      <c r="E367" s="31"/>
      <c r="F367" s="31"/>
      <c r="G367" s="25"/>
      <c r="H367" s="25"/>
    </row>
    <row r="368" spans="1:10" s="26" customFormat="1" ht="12.75" x14ac:dyDescent="0.2">
      <c r="B368" s="28"/>
      <c r="C368" s="29"/>
      <c r="D368" s="30"/>
      <c r="E368" s="31"/>
      <c r="F368" s="31"/>
      <c r="G368" s="25"/>
      <c r="H368" s="35"/>
      <c r="I368" s="90"/>
      <c r="J368" s="91"/>
    </row>
    <row r="369" spans="1:9" s="26" customFormat="1" ht="12.75" x14ac:dyDescent="0.2">
      <c r="A369" s="27"/>
      <c r="B369" s="28" t="s">
        <v>140</v>
      </c>
      <c r="C369" s="29"/>
      <c r="D369" s="30"/>
      <c r="E369" s="31"/>
      <c r="F369" s="31"/>
      <c r="G369" s="39"/>
      <c r="H369" s="35"/>
      <c r="I369" s="90"/>
    </row>
    <row r="370" spans="1:9" s="26" customFormat="1" ht="12.75" x14ac:dyDescent="0.2">
      <c r="A370" s="27"/>
      <c r="B370" s="28" t="s">
        <v>141</v>
      </c>
      <c r="C370" s="29" t="s">
        <v>16</v>
      </c>
      <c r="D370" s="30">
        <v>10400</v>
      </c>
      <c r="E370" s="31"/>
      <c r="F370" s="31"/>
      <c r="G370" s="26" t="s">
        <v>301</v>
      </c>
      <c r="H370" s="88"/>
      <c r="I370" s="92"/>
    </row>
    <row r="371" spans="1:9" s="26" customFormat="1" ht="12.75" x14ac:dyDescent="0.2">
      <c r="A371" s="27"/>
      <c r="B371" s="28" t="s">
        <v>142</v>
      </c>
      <c r="C371" s="29" t="s">
        <v>16</v>
      </c>
      <c r="D371" s="30">
        <v>10900</v>
      </c>
      <c r="E371" s="31"/>
      <c r="F371" s="31"/>
      <c r="G371" s="39" t="s">
        <v>300</v>
      </c>
      <c r="H371" s="88"/>
      <c r="I371" s="93"/>
    </row>
    <row r="372" spans="1:9" s="26" customFormat="1" ht="13.5" thickBot="1" x14ac:dyDescent="0.25">
      <c r="A372" s="27"/>
      <c r="B372" s="37"/>
      <c r="C372" s="29"/>
      <c r="D372" s="30"/>
      <c r="E372" s="31"/>
      <c r="F372" s="31"/>
      <c r="G372" s="25"/>
      <c r="H372" s="35"/>
      <c r="I372" s="90"/>
    </row>
    <row r="373" spans="1:9" s="26" customFormat="1" ht="26.25" thickBot="1" x14ac:dyDescent="0.25">
      <c r="A373" s="68"/>
      <c r="B373" s="69" t="s">
        <v>17</v>
      </c>
      <c r="C373" s="70"/>
      <c r="D373" s="71"/>
      <c r="E373" s="72"/>
      <c r="F373" s="73"/>
      <c r="G373" s="25"/>
      <c r="H373" s="35"/>
      <c r="I373" s="90"/>
    </row>
    <row r="374" spans="1:9" s="26" customFormat="1" ht="12.75" x14ac:dyDescent="0.2">
      <c r="A374" s="108"/>
      <c r="B374" s="131"/>
      <c r="C374" s="103"/>
      <c r="D374" s="82"/>
      <c r="E374" s="99"/>
      <c r="F374" s="110"/>
      <c r="G374" s="25"/>
      <c r="H374" s="35"/>
      <c r="I374" s="90"/>
    </row>
    <row r="375" spans="1:9" s="26" customFormat="1" ht="12.75" x14ac:dyDescent="0.2">
      <c r="A375" s="108"/>
      <c r="B375" s="131"/>
      <c r="C375" s="103"/>
      <c r="D375" s="82"/>
      <c r="E375" s="99"/>
      <c r="F375" s="110"/>
      <c r="G375" s="25"/>
      <c r="H375" s="35"/>
      <c r="I375" s="90"/>
    </row>
    <row r="376" spans="1:9" s="26" customFormat="1" ht="12.75" x14ac:dyDescent="0.2">
      <c r="A376" s="108"/>
      <c r="B376" s="131"/>
      <c r="C376" s="103"/>
      <c r="D376" s="82"/>
      <c r="E376" s="99"/>
      <c r="F376" s="110"/>
      <c r="G376" s="25"/>
      <c r="H376" s="35"/>
      <c r="I376" s="90"/>
    </row>
    <row r="377" spans="1:9" s="26" customFormat="1" ht="12.75" x14ac:dyDescent="0.2">
      <c r="A377" s="33" t="s">
        <v>25</v>
      </c>
      <c r="B377" s="34" t="s">
        <v>71</v>
      </c>
      <c r="C377" s="29"/>
      <c r="D377" s="30"/>
      <c r="E377" s="31"/>
      <c r="F377" s="41"/>
      <c r="G377" s="25"/>
      <c r="H377" s="25"/>
    </row>
    <row r="378" spans="1:9" s="26" customFormat="1" ht="12.75" x14ac:dyDescent="0.2">
      <c r="A378" s="33"/>
      <c r="B378" s="34"/>
      <c r="C378" s="29"/>
      <c r="D378" s="30"/>
      <c r="E378" s="31"/>
      <c r="F378" s="41"/>
      <c r="G378" s="25"/>
      <c r="H378" s="25"/>
    </row>
    <row r="379" spans="1:9" s="26" customFormat="1" ht="12.75" x14ac:dyDescent="0.2">
      <c r="A379" s="27"/>
      <c r="B379" s="28"/>
      <c r="C379" s="29"/>
      <c r="D379" s="30"/>
      <c r="E379" s="31"/>
      <c r="F379" s="41"/>
      <c r="G379" s="25"/>
      <c r="H379" s="25"/>
    </row>
    <row r="380" spans="1:9" s="26" customFormat="1" ht="63.75" x14ac:dyDescent="0.2">
      <c r="A380" s="27" t="s">
        <v>19</v>
      </c>
      <c r="B380" s="28" t="s">
        <v>160</v>
      </c>
      <c r="C380" s="94"/>
      <c r="D380" s="30"/>
      <c r="E380" s="31"/>
      <c r="F380" s="41"/>
      <c r="G380" s="25"/>
      <c r="H380" s="25"/>
    </row>
    <row r="381" spans="1:9" s="26" customFormat="1" ht="12.75" x14ac:dyDescent="0.2">
      <c r="A381" s="27"/>
      <c r="B381" s="28"/>
      <c r="C381" s="29"/>
      <c r="D381" s="30"/>
      <c r="E381" s="31"/>
      <c r="F381" s="41"/>
      <c r="G381" s="25"/>
      <c r="H381" s="25"/>
    </row>
    <row r="382" spans="1:9" s="26" customFormat="1" ht="12.75" x14ac:dyDescent="0.2">
      <c r="A382" s="27"/>
      <c r="B382" s="28" t="s">
        <v>78</v>
      </c>
      <c r="C382" s="29" t="s">
        <v>48</v>
      </c>
      <c r="D382" s="36">
        <v>32</v>
      </c>
      <c r="E382" s="31"/>
      <c r="F382" s="95"/>
      <c r="G382" s="25"/>
      <c r="H382" s="25"/>
      <c r="I382" s="37"/>
    </row>
    <row r="383" spans="1:9" s="26" customFormat="1" ht="12.75" x14ac:dyDescent="0.2">
      <c r="A383" s="27"/>
      <c r="B383" s="28"/>
      <c r="C383" s="29"/>
      <c r="D383" s="36"/>
      <c r="E383" s="31"/>
      <c r="F383" s="95"/>
      <c r="G383" s="25"/>
      <c r="H383" s="25"/>
      <c r="I383" s="37"/>
    </row>
    <row r="384" spans="1:9" s="26" customFormat="1" ht="12.75" x14ac:dyDescent="0.2">
      <c r="A384" s="27"/>
      <c r="B384" s="28"/>
      <c r="C384" s="29"/>
      <c r="D384" s="36"/>
      <c r="E384" s="31"/>
      <c r="F384" s="95"/>
      <c r="G384" s="25"/>
      <c r="H384" s="25"/>
      <c r="I384" s="37"/>
    </row>
    <row r="385" spans="1:9" s="26" customFormat="1" ht="116.25" customHeight="1" x14ac:dyDescent="0.2">
      <c r="A385" s="27" t="s">
        <v>47</v>
      </c>
      <c r="B385" s="28" t="s">
        <v>299</v>
      </c>
      <c r="C385" s="29"/>
      <c r="D385" s="36"/>
      <c r="E385" s="31"/>
      <c r="F385" s="95"/>
      <c r="G385" s="25"/>
      <c r="H385" s="25"/>
      <c r="I385" s="37"/>
    </row>
    <row r="386" spans="1:9" s="26" customFormat="1" ht="12.75" x14ac:dyDescent="0.2">
      <c r="A386" s="27"/>
      <c r="B386" s="28"/>
      <c r="C386" s="29"/>
      <c r="D386" s="36"/>
      <c r="E386" s="31"/>
      <c r="F386" s="95"/>
      <c r="G386" s="25"/>
      <c r="H386" s="25"/>
      <c r="I386" s="37"/>
    </row>
    <row r="387" spans="1:9" s="26" customFormat="1" ht="14.25" x14ac:dyDescent="0.2">
      <c r="A387" s="27"/>
      <c r="B387" s="28" t="s">
        <v>297</v>
      </c>
      <c r="C387" s="29" t="s">
        <v>114</v>
      </c>
      <c r="D387" s="36">
        <v>12</v>
      </c>
      <c r="E387" s="31"/>
      <c r="F387" s="95"/>
      <c r="G387" s="25">
        <f>7*1.6</f>
        <v>11.200000000000001</v>
      </c>
      <c r="H387" s="25"/>
      <c r="I387" s="37"/>
    </row>
    <row r="388" spans="1:9" s="26" customFormat="1" ht="12.75" x14ac:dyDescent="0.2">
      <c r="A388" s="27"/>
      <c r="B388" s="28"/>
      <c r="C388" s="29"/>
      <c r="D388" s="30"/>
      <c r="E388" s="31"/>
      <c r="F388" s="41"/>
      <c r="G388" s="25"/>
      <c r="H388" s="25"/>
      <c r="I388" s="37"/>
    </row>
    <row r="389" spans="1:9" s="26" customFormat="1" ht="12.75" x14ac:dyDescent="0.2">
      <c r="A389" s="27"/>
      <c r="B389" s="28"/>
      <c r="C389" s="29"/>
      <c r="D389" s="30"/>
      <c r="E389" s="31"/>
      <c r="F389" s="41"/>
      <c r="G389" s="25"/>
      <c r="H389" s="25"/>
      <c r="I389" s="37"/>
    </row>
    <row r="390" spans="1:9" s="26" customFormat="1" ht="80.25" customHeight="1" x14ac:dyDescent="0.2">
      <c r="A390" s="51" t="s">
        <v>85</v>
      </c>
      <c r="B390" s="45" t="s">
        <v>290</v>
      </c>
      <c r="C390" s="29"/>
      <c r="D390" s="30"/>
      <c r="E390" s="31"/>
      <c r="F390" s="41"/>
      <c r="G390" s="25"/>
      <c r="H390" s="25"/>
      <c r="I390" s="37"/>
    </row>
    <row r="391" spans="1:9" s="26" customFormat="1" ht="12.75" x14ac:dyDescent="0.2">
      <c r="A391" s="51"/>
      <c r="B391" s="45"/>
      <c r="C391" s="29"/>
      <c r="D391" s="30"/>
      <c r="E391" s="31"/>
      <c r="F391" s="41"/>
      <c r="G391" s="25"/>
      <c r="H391" s="25"/>
      <c r="I391" s="37"/>
    </row>
    <row r="392" spans="1:9" s="26" customFormat="1" ht="14.25" x14ac:dyDescent="0.2">
      <c r="A392" s="27"/>
      <c r="B392" s="28" t="s">
        <v>143</v>
      </c>
      <c r="C392" s="29" t="s">
        <v>114</v>
      </c>
      <c r="D392" s="30">
        <v>100</v>
      </c>
      <c r="E392" s="31"/>
      <c r="F392" s="41"/>
      <c r="G392" s="25"/>
      <c r="H392" s="25"/>
      <c r="I392" s="37"/>
    </row>
    <row r="393" spans="1:9" s="26" customFormat="1" ht="12.75" x14ac:dyDescent="0.2">
      <c r="A393" s="27"/>
      <c r="B393" s="28"/>
      <c r="C393" s="29"/>
      <c r="D393" s="30"/>
      <c r="E393" s="31"/>
      <c r="F393" s="41"/>
      <c r="G393" s="25"/>
      <c r="H393" s="25"/>
      <c r="I393" s="37"/>
    </row>
    <row r="394" spans="1:9" s="26" customFormat="1" ht="12.75" x14ac:dyDescent="0.2">
      <c r="A394" s="27"/>
      <c r="B394" s="28"/>
      <c r="C394" s="29"/>
      <c r="D394" s="30"/>
      <c r="E394" s="31"/>
      <c r="F394" s="41"/>
      <c r="G394" s="25"/>
      <c r="H394" s="25"/>
      <c r="I394" s="37"/>
    </row>
    <row r="395" spans="1:9" s="26" customFormat="1" ht="102" x14ac:dyDescent="0.2">
      <c r="A395" s="51" t="s">
        <v>289</v>
      </c>
      <c r="B395" s="45" t="s">
        <v>291</v>
      </c>
      <c r="C395" s="29"/>
      <c r="D395" s="185"/>
      <c r="E395" s="31"/>
      <c r="F395" s="41"/>
      <c r="G395" s="25"/>
      <c r="H395" s="25"/>
      <c r="I395" s="37"/>
    </row>
    <row r="396" spans="1:9" s="26" customFormat="1" ht="12.75" x14ac:dyDescent="0.2">
      <c r="A396" s="51"/>
      <c r="B396" s="45"/>
      <c r="C396" s="29"/>
      <c r="D396" s="30"/>
      <c r="E396" s="31"/>
      <c r="F396" s="41"/>
      <c r="G396" s="25"/>
      <c r="H396" s="25"/>
      <c r="I396" s="37"/>
    </row>
    <row r="397" spans="1:9" s="26" customFormat="1" ht="14.25" x14ac:dyDescent="0.2">
      <c r="A397" s="27"/>
      <c r="B397" s="28" t="s">
        <v>143</v>
      </c>
      <c r="C397" s="29" t="s">
        <v>114</v>
      </c>
      <c r="D397" s="30">
        <v>30</v>
      </c>
      <c r="E397" s="31"/>
      <c r="F397" s="41"/>
      <c r="G397" s="25"/>
      <c r="H397" s="25"/>
      <c r="I397" s="37"/>
    </row>
    <row r="398" spans="1:9" s="26" customFormat="1" ht="12.75" x14ac:dyDescent="0.2">
      <c r="A398" s="27"/>
      <c r="B398" s="28"/>
      <c r="C398" s="29"/>
      <c r="D398" s="30"/>
      <c r="E398" s="31"/>
      <c r="F398" s="41"/>
      <c r="G398" s="25"/>
      <c r="H398" s="25"/>
      <c r="I398" s="37"/>
    </row>
    <row r="399" spans="1:9" s="26" customFormat="1" ht="12.75" x14ac:dyDescent="0.2">
      <c r="A399" s="27"/>
      <c r="B399" s="28"/>
      <c r="C399" s="29"/>
      <c r="D399" s="30"/>
      <c r="E399" s="31"/>
      <c r="F399" s="41"/>
      <c r="G399" s="25"/>
      <c r="H399" s="25"/>
      <c r="I399" s="37"/>
    </row>
    <row r="400" spans="1:9" s="26" customFormat="1" ht="63.75" x14ac:dyDescent="0.2">
      <c r="A400" s="51" t="s">
        <v>298</v>
      </c>
      <c r="B400" s="45" t="s">
        <v>230</v>
      </c>
      <c r="C400" s="29"/>
      <c r="D400" s="30"/>
      <c r="E400" s="31"/>
      <c r="F400" s="41"/>
      <c r="G400" s="25"/>
      <c r="H400" s="25"/>
      <c r="I400" s="37"/>
    </row>
    <row r="401" spans="1:9" s="26" customFormat="1" ht="12.75" x14ac:dyDescent="0.2">
      <c r="A401" s="51"/>
      <c r="B401" s="45"/>
      <c r="C401" s="29"/>
      <c r="D401" s="30"/>
      <c r="E401" s="31"/>
      <c r="F401" s="41"/>
      <c r="G401" s="25"/>
      <c r="H401" s="25"/>
      <c r="I401" s="37"/>
    </row>
    <row r="402" spans="1:9" s="26" customFormat="1" ht="14.25" x14ac:dyDescent="0.2">
      <c r="A402" s="27"/>
      <c r="B402" s="28" t="s">
        <v>231</v>
      </c>
      <c r="C402" s="29" t="s">
        <v>114</v>
      </c>
      <c r="D402" s="30">
        <v>183</v>
      </c>
      <c r="E402" s="31"/>
      <c r="F402" s="41"/>
      <c r="G402" s="25">
        <f>D120/0.06</f>
        <v>183.33333333333334</v>
      </c>
      <c r="H402" s="25"/>
      <c r="I402" s="37"/>
    </row>
    <row r="403" spans="1:9" s="26" customFormat="1" ht="12.75" x14ac:dyDescent="0.2">
      <c r="A403" s="51"/>
      <c r="B403" s="45"/>
      <c r="C403" s="29"/>
      <c r="D403" s="30"/>
      <c r="E403" s="31"/>
      <c r="F403" s="41"/>
      <c r="G403" s="25"/>
      <c r="H403" s="25"/>
      <c r="I403" s="37"/>
    </row>
    <row r="404" spans="1:9" s="26" customFormat="1" ht="13.5" thickBot="1" x14ac:dyDescent="0.25">
      <c r="A404" s="27"/>
      <c r="B404" s="37"/>
      <c r="C404" s="29"/>
      <c r="D404" s="30"/>
      <c r="E404" s="31"/>
      <c r="F404" s="31"/>
      <c r="G404" s="25"/>
      <c r="H404" s="35"/>
      <c r="I404" s="90"/>
    </row>
    <row r="405" spans="1:9" s="26" customFormat="1" ht="13.5" thickBot="1" x14ac:dyDescent="0.25">
      <c r="A405" s="68"/>
      <c r="B405" s="69" t="s">
        <v>34</v>
      </c>
      <c r="C405" s="70"/>
      <c r="D405" s="71"/>
      <c r="E405" s="72"/>
      <c r="F405" s="73"/>
      <c r="G405" s="25"/>
      <c r="H405" s="35"/>
      <c r="I405" s="90"/>
    </row>
    <row r="406" spans="1:9" s="26" customFormat="1" ht="12.75" x14ac:dyDescent="0.2">
      <c r="A406" s="108"/>
      <c r="B406" s="131"/>
      <c r="C406" s="103"/>
      <c r="D406" s="82"/>
      <c r="E406" s="99"/>
      <c r="F406" s="110"/>
      <c r="G406" s="25"/>
      <c r="H406" s="35"/>
      <c r="I406" s="90"/>
    </row>
    <row r="407" spans="1:9" s="26" customFormat="1" ht="12.75" x14ac:dyDescent="0.2">
      <c r="A407" s="27"/>
      <c r="B407" s="28"/>
      <c r="C407" s="29"/>
      <c r="D407" s="30"/>
      <c r="E407" s="31"/>
      <c r="F407" s="41"/>
      <c r="G407" s="25"/>
      <c r="H407" s="25"/>
    </row>
    <row r="408" spans="1:9" s="81" customFormat="1" ht="12.75" x14ac:dyDescent="0.2">
      <c r="A408" s="33" t="s">
        <v>26</v>
      </c>
      <c r="B408" s="34" t="s">
        <v>18</v>
      </c>
      <c r="C408" s="29"/>
      <c r="D408" s="30"/>
      <c r="E408" s="31"/>
      <c r="F408" s="31"/>
      <c r="G408" s="80"/>
      <c r="H408" s="80"/>
    </row>
    <row r="409" spans="1:9" s="81" customFormat="1" ht="12.75" x14ac:dyDescent="0.2">
      <c r="A409" s="33"/>
      <c r="B409" s="34"/>
      <c r="C409" s="29"/>
      <c r="D409" s="30"/>
      <c r="E409" s="31"/>
      <c r="F409" s="31"/>
      <c r="G409" s="80"/>
      <c r="H409" s="80"/>
    </row>
    <row r="410" spans="1:9" s="26" customFormat="1" ht="12.75" x14ac:dyDescent="0.2">
      <c r="A410" s="33"/>
      <c r="B410" s="34"/>
      <c r="C410" s="29"/>
      <c r="D410" s="30"/>
      <c r="E410" s="31"/>
      <c r="F410" s="31"/>
      <c r="G410" s="25"/>
      <c r="H410" s="25"/>
    </row>
    <row r="411" spans="1:9" s="26" customFormat="1" ht="129" x14ac:dyDescent="0.2">
      <c r="A411" s="163" t="s">
        <v>37</v>
      </c>
      <c r="B411" s="159" t="s">
        <v>234</v>
      </c>
      <c r="C411" s="157"/>
      <c r="D411" s="31"/>
      <c r="E411" s="31"/>
      <c r="F411" s="31"/>
      <c r="G411" s="25"/>
      <c r="H411" s="25"/>
    </row>
    <row r="412" spans="1:9" s="26" customFormat="1" ht="12.75" x14ac:dyDescent="0.2">
      <c r="A412" s="164"/>
      <c r="B412" s="165"/>
      <c r="C412" s="157"/>
      <c r="D412" s="30"/>
      <c r="E412" s="31"/>
      <c r="F412" s="31"/>
      <c r="G412" s="25"/>
      <c r="H412" s="25"/>
    </row>
    <row r="413" spans="1:9" s="26" customFormat="1" ht="12.75" x14ac:dyDescent="0.2">
      <c r="A413" s="163"/>
      <c r="B413" s="159" t="s">
        <v>145</v>
      </c>
      <c r="C413" s="157" t="s">
        <v>3</v>
      </c>
      <c r="D413" s="87">
        <v>69</v>
      </c>
      <c r="E413" s="86"/>
      <c r="F413" s="86"/>
      <c r="G413" s="25"/>
      <c r="H413" s="25"/>
    </row>
    <row r="414" spans="1:9" s="26" customFormat="1" ht="12.75" x14ac:dyDescent="0.2">
      <c r="A414" s="163"/>
      <c r="B414" s="37"/>
      <c r="C414" s="29"/>
      <c r="D414" s="30"/>
      <c r="E414" s="31"/>
      <c r="F414" s="31"/>
      <c r="G414" s="25"/>
      <c r="H414" s="25"/>
    </row>
    <row r="415" spans="1:9" s="26" customFormat="1" ht="12.75" x14ac:dyDescent="0.2">
      <c r="A415" s="163"/>
      <c r="B415" s="37"/>
      <c r="C415" s="29"/>
      <c r="D415" s="30"/>
      <c r="E415" s="31"/>
      <c r="F415" s="31"/>
      <c r="G415" s="25"/>
      <c r="H415" s="25"/>
    </row>
    <row r="416" spans="1:9" s="26" customFormat="1" ht="207" customHeight="1" x14ac:dyDescent="0.2">
      <c r="A416" s="163" t="s">
        <v>31</v>
      </c>
      <c r="B416" s="159" t="s">
        <v>292</v>
      </c>
      <c r="C416" s="167"/>
      <c r="D416" s="185"/>
      <c r="E416" s="31"/>
      <c r="F416" s="31"/>
      <c r="G416" s="25"/>
      <c r="H416" s="25"/>
    </row>
    <row r="417" spans="1:9" s="26" customFormat="1" ht="12.75" x14ac:dyDescent="0.2">
      <c r="A417" s="163"/>
      <c r="B417" s="159"/>
      <c r="C417" s="167"/>
      <c r="D417" s="30"/>
      <c r="E417" s="31"/>
      <c r="F417" s="31"/>
      <c r="G417" s="25"/>
      <c r="H417" s="25"/>
    </row>
    <row r="418" spans="1:9" s="26" customFormat="1" ht="12.75" x14ac:dyDescent="0.2">
      <c r="A418" s="163"/>
      <c r="B418" s="159" t="s">
        <v>233</v>
      </c>
      <c r="C418" s="157" t="s">
        <v>6</v>
      </c>
      <c r="D418" s="36">
        <v>3</v>
      </c>
      <c r="E418" s="31"/>
      <c r="F418" s="31"/>
      <c r="G418" s="25"/>
      <c r="H418" s="25"/>
    </row>
    <row r="419" spans="1:9" s="26" customFormat="1" ht="12.75" x14ac:dyDescent="0.2">
      <c r="A419" s="163"/>
      <c r="B419" s="37"/>
      <c r="C419" s="29"/>
      <c r="D419" s="30"/>
      <c r="E419" s="31"/>
      <c r="F419" s="31"/>
      <c r="G419" s="25"/>
      <c r="H419" s="25"/>
    </row>
    <row r="420" spans="1:9" s="26" customFormat="1" ht="12.75" x14ac:dyDescent="0.2">
      <c r="A420" s="163"/>
      <c r="B420" s="28"/>
      <c r="C420" s="29"/>
      <c r="D420" s="30"/>
      <c r="E420" s="31"/>
      <c r="F420" s="31"/>
      <c r="G420" s="25"/>
      <c r="H420" s="25"/>
    </row>
    <row r="421" spans="1:9" s="26" customFormat="1" ht="89.25" x14ac:dyDescent="0.2">
      <c r="A421" s="163" t="s">
        <v>161</v>
      </c>
      <c r="B421" s="159" t="s">
        <v>232</v>
      </c>
      <c r="C421" s="157"/>
      <c r="D421" s="157"/>
      <c r="E421" s="31"/>
      <c r="F421" s="31"/>
      <c r="G421" s="25"/>
      <c r="H421" s="35"/>
      <c r="I421" s="106"/>
    </row>
    <row r="422" spans="1:9" s="26" customFormat="1" ht="12.75" x14ac:dyDescent="0.2">
      <c r="A422" s="163"/>
      <c r="B422" s="159"/>
      <c r="C422" s="157"/>
      <c r="D422" s="157"/>
      <c r="E422" s="31"/>
      <c r="F422" s="31"/>
      <c r="G422" s="25"/>
      <c r="H422" s="35"/>
      <c r="I422" s="106"/>
    </row>
    <row r="423" spans="1:9" s="26" customFormat="1" ht="12.75" x14ac:dyDescent="0.2">
      <c r="A423" s="163"/>
      <c r="B423" s="159" t="s">
        <v>146</v>
      </c>
      <c r="C423" s="157"/>
      <c r="D423" s="167"/>
      <c r="E423" s="31"/>
      <c r="F423" s="31"/>
      <c r="G423" s="25"/>
      <c r="H423" s="35"/>
      <c r="I423" s="106"/>
    </row>
    <row r="424" spans="1:9" s="26" customFormat="1" ht="12.75" x14ac:dyDescent="0.2">
      <c r="A424" s="163"/>
      <c r="B424" s="166" t="s">
        <v>164</v>
      </c>
      <c r="C424" s="157" t="s">
        <v>6</v>
      </c>
      <c r="D424" s="157">
        <v>1</v>
      </c>
      <c r="E424" s="31"/>
      <c r="F424" s="31"/>
      <c r="G424" s="53"/>
      <c r="H424" s="35"/>
      <c r="I424" s="106"/>
    </row>
    <row r="425" spans="1:9" s="26" customFormat="1" ht="12.75" x14ac:dyDescent="0.2">
      <c r="A425" s="163"/>
      <c r="B425" s="166" t="s">
        <v>235</v>
      </c>
      <c r="C425" s="157" t="s">
        <v>6</v>
      </c>
      <c r="D425" s="157">
        <v>1</v>
      </c>
      <c r="E425" s="31"/>
      <c r="F425" s="31"/>
      <c r="G425" s="53"/>
      <c r="H425" s="35"/>
      <c r="I425" s="106"/>
    </row>
    <row r="426" spans="1:9" s="26" customFormat="1" ht="12.75" x14ac:dyDescent="0.2">
      <c r="A426" s="163"/>
      <c r="B426" s="166" t="s">
        <v>236</v>
      </c>
      <c r="C426" s="157" t="s">
        <v>6</v>
      </c>
      <c r="D426" s="157">
        <v>3</v>
      </c>
      <c r="E426" s="31"/>
      <c r="F426" s="31"/>
      <c r="G426" s="53"/>
      <c r="H426" s="35"/>
      <c r="I426" s="106"/>
    </row>
    <row r="427" spans="1:9" s="26" customFormat="1" ht="12.75" x14ac:dyDescent="0.2">
      <c r="A427" s="33"/>
      <c r="B427" s="107"/>
      <c r="C427" s="105"/>
      <c r="D427" s="87"/>
      <c r="E427" s="86"/>
      <c r="F427" s="86"/>
      <c r="G427" s="25"/>
      <c r="H427" s="35"/>
      <c r="I427" s="106"/>
    </row>
    <row r="428" spans="1:9" s="44" customFormat="1" ht="13.5" thickBot="1" x14ac:dyDescent="0.25">
      <c r="A428" s="33"/>
      <c r="B428" s="28"/>
      <c r="C428" s="29"/>
      <c r="D428" s="30"/>
      <c r="E428" s="31"/>
      <c r="F428" s="31"/>
      <c r="G428" s="89"/>
      <c r="H428" s="89"/>
    </row>
    <row r="429" spans="1:9" s="26" customFormat="1" ht="13.5" thickBot="1" x14ac:dyDescent="0.25">
      <c r="A429" s="68"/>
      <c r="B429" s="69" t="s">
        <v>35</v>
      </c>
      <c r="C429" s="70"/>
      <c r="D429" s="71"/>
      <c r="E429" s="72"/>
      <c r="F429" s="73"/>
      <c r="G429" s="25"/>
      <c r="H429" s="25"/>
    </row>
    <row r="430" spans="1:9" s="26" customFormat="1" ht="12.75" x14ac:dyDescent="0.2">
      <c r="A430" s="108"/>
      <c r="B430" s="109"/>
      <c r="C430" s="103"/>
      <c r="D430" s="82"/>
      <c r="E430" s="99"/>
      <c r="F430" s="110"/>
      <c r="G430" s="25"/>
      <c r="H430" s="25"/>
    </row>
    <row r="431" spans="1:9" s="26" customFormat="1" ht="12.75" x14ac:dyDescent="0.2">
      <c r="A431" s="108"/>
      <c r="B431" s="109"/>
      <c r="C431" s="103"/>
      <c r="D431" s="82"/>
      <c r="E431" s="99"/>
      <c r="F431" s="110"/>
      <c r="G431" s="25"/>
      <c r="H431" s="25"/>
    </row>
    <row r="432" spans="1:9" s="26" customFormat="1" ht="12.95" customHeight="1" x14ac:dyDescent="0.2">
      <c r="A432" s="182" t="s">
        <v>27</v>
      </c>
      <c r="B432" s="183" t="s">
        <v>191</v>
      </c>
      <c r="C432" s="29"/>
      <c r="D432" s="30"/>
      <c r="E432" s="31"/>
      <c r="F432" s="31"/>
      <c r="G432" s="25"/>
      <c r="H432" s="25"/>
    </row>
    <row r="433" spans="1:8" s="26" customFormat="1" ht="12.95" customHeight="1" x14ac:dyDescent="0.2">
      <c r="A433" s="182"/>
      <c r="B433" s="183"/>
      <c r="C433" s="29"/>
      <c r="D433" s="30"/>
      <c r="E433" s="31"/>
      <c r="F433" s="31"/>
      <c r="G433" s="25"/>
      <c r="H433" s="25"/>
    </row>
    <row r="434" spans="1:8" s="26" customFormat="1" ht="12.95" customHeight="1" x14ac:dyDescent="0.2">
      <c r="A434" s="182"/>
      <c r="B434" s="183"/>
      <c r="C434" s="29"/>
      <c r="D434" s="30"/>
      <c r="E434" s="31"/>
      <c r="F434" s="31"/>
      <c r="G434" s="25"/>
      <c r="H434" s="25"/>
    </row>
    <row r="435" spans="1:8" s="26" customFormat="1" ht="104.25" customHeight="1" x14ac:dyDescent="0.2">
      <c r="A435" s="108" t="s">
        <v>39</v>
      </c>
      <c r="B435" s="159" t="s">
        <v>256</v>
      </c>
      <c r="C435" s="29"/>
      <c r="D435" s="30"/>
      <c r="E435" s="31"/>
      <c r="F435" s="31"/>
      <c r="G435" s="25"/>
      <c r="H435" s="25"/>
    </row>
    <row r="436" spans="1:8" s="26" customFormat="1" ht="12.95" customHeight="1" x14ac:dyDescent="0.2">
      <c r="A436" s="108"/>
      <c r="B436" s="183"/>
      <c r="C436" s="29"/>
      <c r="D436" s="30"/>
      <c r="E436" s="31"/>
      <c r="F436" s="31"/>
      <c r="G436" s="25"/>
      <c r="H436" s="25"/>
    </row>
    <row r="437" spans="1:8" s="26" customFormat="1" ht="12.95" customHeight="1" x14ac:dyDescent="0.2">
      <c r="A437" s="108"/>
      <c r="B437" s="159" t="s">
        <v>242</v>
      </c>
      <c r="C437" s="103" t="s">
        <v>3</v>
      </c>
      <c r="D437" s="30">
        <v>110</v>
      </c>
      <c r="E437" s="31"/>
      <c r="F437" s="31"/>
      <c r="G437" s="25"/>
      <c r="H437" s="25"/>
    </row>
    <row r="438" spans="1:8" s="26" customFormat="1" ht="12.95" customHeight="1" x14ac:dyDescent="0.2">
      <c r="A438" s="108"/>
      <c r="B438" s="183"/>
      <c r="C438" s="29"/>
      <c r="D438" s="30"/>
      <c r="E438" s="31"/>
      <c r="F438" s="31"/>
      <c r="G438" s="25"/>
      <c r="H438" s="25"/>
    </row>
    <row r="439" spans="1:8" s="26" customFormat="1" ht="12.95" customHeight="1" x14ac:dyDescent="0.2">
      <c r="A439" s="108"/>
      <c r="B439" s="183"/>
      <c r="C439" s="29"/>
      <c r="D439" s="30"/>
      <c r="E439" s="31"/>
      <c r="F439" s="31"/>
      <c r="G439" s="25"/>
      <c r="H439" s="25"/>
    </row>
    <row r="440" spans="1:8" s="26" customFormat="1" ht="38.25" x14ac:dyDescent="0.2">
      <c r="A440" s="108" t="s">
        <v>43</v>
      </c>
      <c r="B440" s="159" t="s">
        <v>196</v>
      </c>
      <c r="C440" s="103"/>
      <c r="D440" s="82"/>
      <c r="E440" s="99"/>
      <c r="F440" s="110"/>
      <c r="G440" s="25"/>
      <c r="H440" s="25"/>
    </row>
    <row r="441" spans="1:8" s="26" customFormat="1" ht="12.75" x14ac:dyDescent="0.2">
      <c r="A441" s="108"/>
      <c r="B441" s="159"/>
      <c r="C441" s="103"/>
      <c r="D441" s="82"/>
      <c r="E441" s="99"/>
      <c r="F441" s="110"/>
      <c r="G441" s="25"/>
      <c r="H441" s="25"/>
    </row>
    <row r="442" spans="1:8" s="26" customFormat="1" ht="12.75" x14ac:dyDescent="0.2">
      <c r="A442" s="108"/>
      <c r="B442" s="159" t="s">
        <v>244</v>
      </c>
      <c r="C442" s="103"/>
      <c r="D442" s="82"/>
      <c r="E442" s="99"/>
      <c r="F442" s="110"/>
      <c r="G442" s="25"/>
      <c r="H442" s="25"/>
    </row>
    <row r="443" spans="1:8" s="26" customFormat="1" ht="13.5" customHeight="1" x14ac:dyDescent="0.2">
      <c r="A443" s="108"/>
      <c r="B443" s="166" t="s">
        <v>243</v>
      </c>
      <c r="C443" s="103" t="s">
        <v>3</v>
      </c>
      <c r="D443" s="82">
        <v>115</v>
      </c>
      <c r="E443" s="99"/>
      <c r="F443" s="110"/>
      <c r="G443" s="25"/>
      <c r="H443" s="25"/>
    </row>
    <row r="444" spans="1:8" s="26" customFormat="1" ht="12.75" x14ac:dyDescent="0.2">
      <c r="A444" s="108"/>
      <c r="B444" s="159" t="s">
        <v>197</v>
      </c>
      <c r="C444" s="103" t="s">
        <v>6</v>
      </c>
      <c r="D444" s="125">
        <v>8</v>
      </c>
      <c r="E444" s="99"/>
      <c r="F444" s="110"/>
      <c r="G444" s="25"/>
      <c r="H444" s="25"/>
    </row>
    <row r="445" spans="1:8" s="26" customFormat="1" ht="12.95" customHeight="1" x14ac:dyDescent="0.2">
      <c r="A445" s="182"/>
      <c r="B445" s="183"/>
      <c r="C445" s="29"/>
      <c r="D445" s="30"/>
      <c r="E445" s="31"/>
      <c r="F445" s="31"/>
      <c r="G445" s="25"/>
      <c r="H445" s="25"/>
    </row>
    <row r="446" spans="1:8" s="26" customFormat="1" ht="12.75" x14ac:dyDescent="0.2">
      <c r="A446" s="108"/>
      <c r="B446" s="109"/>
      <c r="C446" s="103"/>
      <c r="D446" s="82"/>
      <c r="E446" s="99"/>
      <c r="F446" s="110"/>
      <c r="G446" s="25"/>
      <c r="H446" s="25"/>
    </row>
    <row r="447" spans="1:8" s="26" customFormat="1" ht="104.25" customHeight="1" x14ac:dyDescent="0.2">
      <c r="A447" s="108" t="s">
        <v>148</v>
      </c>
      <c r="B447" s="159" t="s">
        <v>240</v>
      </c>
      <c r="C447" s="103"/>
      <c r="D447" s="82"/>
      <c r="E447" s="99"/>
      <c r="F447" s="110"/>
      <c r="G447" s="25"/>
      <c r="H447" s="25"/>
    </row>
    <row r="448" spans="1:8" s="26" customFormat="1" ht="12.75" x14ac:dyDescent="0.2">
      <c r="A448" s="108"/>
      <c r="B448" s="109"/>
      <c r="C448" s="103"/>
      <c r="D448" s="82"/>
      <c r="E448" s="99"/>
      <c r="F448" s="110"/>
      <c r="G448" s="25"/>
      <c r="H448" s="25"/>
    </row>
    <row r="449" spans="1:8" s="26" customFormat="1" ht="12.75" x14ac:dyDescent="0.2">
      <c r="A449" s="108"/>
      <c r="B449" s="159" t="s">
        <v>192</v>
      </c>
      <c r="C449" s="103" t="s">
        <v>3</v>
      </c>
      <c r="D449" s="82">
        <v>110</v>
      </c>
      <c r="E449" s="99"/>
      <c r="F449" s="110"/>
      <c r="G449" s="25"/>
      <c r="H449" s="25"/>
    </row>
    <row r="450" spans="1:8" s="26" customFormat="1" ht="12.75" x14ac:dyDescent="0.2">
      <c r="A450" s="108"/>
      <c r="B450" s="109"/>
      <c r="C450" s="103"/>
      <c r="D450" s="82"/>
      <c r="E450" s="99"/>
      <c r="F450" s="110"/>
      <c r="G450" s="25"/>
      <c r="H450" s="25"/>
    </row>
    <row r="451" spans="1:8" s="26" customFormat="1" ht="12.75" x14ac:dyDescent="0.2">
      <c r="A451" s="108"/>
      <c r="B451" s="109"/>
      <c r="C451" s="103"/>
      <c r="D451" s="82"/>
      <c r="E451" s="99"/>
      <c r="F451" s="110"/>
      <c r="G451" s="25"/>
      <c r="H451" s="25"/>
    </row>
    <row r="452" spans="1:8" s="26" customFormat="1" ht="114.75" x14ac:dyDescent="0.2">
      <c r="A452" s="108" t="s">
        <v>149</v>
      </c>
      <c r="B452" s="159" t="s">
        <v>286</v>
      </c>
      <c r="C452" s="103"/>
      <c r="D452" s="82"/>
      <c r="E452" s="99"/>
      <c r="F452" s="110"/>
      <c r="G452" s="25"/>
      <c r="H452" s="25"/>
    </row>
    <row r="453" spans="1:8" s="26" customFormat="1" ht="12.75" x14ac:dyDescent="0.2">
      <c r="A453" s="108"/>
      <c r="B453" s="109"/>
      <c r="C453" s="103"/>
      <c r="D453" s="82"/>
      <c r="E453" s="99"/>
      <c r="F453" s="110"/>
      <c r="G453" s="25"/>
      <c r="H453" s="25"/>
    </row>
    <row r="454" spans="1:8" s="26" customFormat="1" ht="12.75" x14ac:dyDescent="0.2">
      <c r="A454" s="108"/>
      <c r="B454" s="159" t="s">
        <v>146</v>
      </c>
      <c r="C454" s="103"/>
      <c r="D454" s="82"/>
      <c r="E454" s="99"/>
      <c r="F454" s="110"/>
      <c r="G454" s="25"/>
      <c r="H454" s="25"/>
    </row>
    <row r="455" spans="1:8" s="26" customFormat="1" ht="12.75" x14ac:dyDescent="0.2">
      <c r="A455" s="108"/>
      <c r="B455" s="159" t="s">
        <v>193</v>
      </c>
      <c r="C455" s="103" t="s">
        <v>6</v>
      </c>
      <c r="D455" s="125">
        <v>1</v>
      </c>
      <c r="E455" s="99"/>
      <c r="F455" s="110"/>
      <c r="G455" s="25"/>
      <c r="H455" s="25"/>
    </row>
    <row r="456" spans="1:8" s="26" customFormat="1" ht="12.75" x14ac:dyDescent="0.2">
      <c r="A456" s="108"/>
      <c r="B456" s="159" t="s">
        <v>194</v>
      </c>
      <c r="C456" s="103" t="s">
        <v>6</v>
      </c>
      <c r="D456" s="125">
        <v>4</v>
      </c>
      <c r="E456" s="99"/>
      <c r="F456" s="110"/>
      <c r="G456" s="25"/>
      <c r="H456" s="25"/>
    </row>
    <row r="457" spans="1:8" s="26" customFormat="1" ht="12.75" x14ac:dyDescent="0.2">
      <c r="A457" s="108"/>
      <c r="B457" s="109"/>
      <c r="C457" s="103"/>
      <c r="D457" s="82"/>
      <c r="E457" s="99"/>
      <c r="F457" s="110"/>
      <c r="G457" s="25"/>
      <c r="H457" s="25"/>
    </row>
    <row r="458" spans="1:8" s="26" customFormat="1" ht="12.75" x14ac:dyDescent="0.2">
      <c r="A458" s="108"/>
      <c r="B458" s="109"/>
      <c r="C458" s="103"/>
      <c r="D458" s="82"/>
      <c r="E458" s="99"/>
      <c r="F458" s="110"/>
      <c r="G458" s="25"/>
      <c r="H458" s="25"/>
    </row>
    <row r="459" spans="1:8" s="26" customFormat="1" ht="66" customHeight="1" x14ac:dyDescent="0.2">
      <c r="A459" s="108" t="s">
        <v>241</v>
      </c>
      <c r="B459" s="159" t="s">
        <v>195</v>
      </c>
      <c r="C459" s="103"/>
      <c r="D459" s="82"/>
      <c r="E459" s="99"/>
      <c r="F459" s="110"/>
      <c r="G459" s="25"/>
      <c r="H459" s="25"/>
    </row>
    <row r="460" spans="1:8" s="26" customFormat="1" ht="12.75" x14ac:dyDescent="0.2">
      <c r="A460" s="108"/>
      <c r="B460" s="109"/>
      <c r="C460" s="103"/>
      <c r="D460" s="82"/>
      <c r="E460" s="99"/>
      <c r="F460" s="110"/>
      <c r="G460" s="25"/>
      <c r="H460" s="25"/>
    </row>
    <row r="461" spans="1:8" s="26" customFormat="1" ht="12.75" x14ac:dyDescent="0.2">
      <c r="A461" s="108"/>
      <c r="B461" s="159" t="s">
        <v>146</v>
      </c>
      <c r="C461" s="103" t="s">
        <v>6</v>
      </c>
      <c r="D461" s="125">
        <v>2</v>
      </c>
      <c r="E461" s="99"/>
      <c r="F461" s="110"/>
      <c r="G461" s="25"/>
      <c r="H461" s="25"/>
    </row>
    <row r="462" spans="1:8" s="26" customFormat="1" ht="12.75" x14ac:dyDescent="0.2">
      <c r="A462" s="108"/>
      <c r="B462" s="159"/>
      <c r="C462" s="103"/>
      <c r="D462" s="82"/>
      <c r="E462" s="99"/>
      <c r="F462" s="110"/>
      <c r="G462" s="25"/>
      <c r="H462" s="25"/>
    </row>
    <row r="463" spans="1:8" s="26" customFormat="1" ht="12.75" x14ac:dyDescent="0.2">
      <c r="A463" s="108"/>
      <c r="B463" s="109"/>
      <c r="C463" s="103"/>
      <c r="D463" s="82"/>
      <c r="E463" s="99"/>
      <c r="F463" s="110"/>
      <c r="G463" s="25"/>
      <c r="H463" s="25"/>
    </row>
    <row r="464" spans="1:8" s="26" customFormat="1" ht="117" customHeight="1" x14ac:dyDescent="0.2">
      <c r="A464" s="108" t="s">
        <v>245</v>
      </c>
      <c r="B464" s="159" t="s">
        <v>239</v>
      </c>
      <c r="C464" s="103"/>
      <c r="D464" s="82"/>
      <c r="E464" s="99"/>
      <c r="F464" s="110"/>
      <c r="G464" s="25"/>
      <c r="H464" s="25"/>
    </row>
    <row r="465" spans="1:8" s="26" customFormat="1" ht="12.75" x14ac:dyDescent="0.2">
      <c r="A465" s="108"/>
      <c r="B465" s="109"/>
      <c r="C465" s="103"/>
      <c r="D465" s="82"/>
      <c r="E465" s="99"/>
      <c r="F465" s="110"/>
      <c r="G465" s="25"/>
      <c r="H465" s="25"/>
    </row>
    <row r="466" spans="1:8" s="26" customFormat="1" ht="12.75" x14ac:dyDescent="0.2">
      <c r="A466" s="108"/>
      <c r="B466" s="159" t="s">
        <v>238</v>
      </c>
      <c r="C466" s="103" t="s">
        <v>16</v>
      </c>
      <c r="D466" s="82">
        <v>100</v>
      </c>
      <c r="E466" s="99"/>
      <c r="F466" s="110"/>
      <c r="G466" s="25"/>
      <c r="H466" s="25"/>
    </row>
    <row r="467" spans="1:8" s="26" customFormat="1" ht="12.75" x14ac:dyDescent="0.2">
      <c r="A467" s="108"/>
      <c r="B467" s="109"/>
      <c r="C467" s="103"/>
      <c r="D467" s="82"/>
      <c r="E467" s="99"/>
      <c r="F467" s="110"/>
      <c r="G467" s="25"/>
      <c r="H467" s="25"/>
    </row>
    <row r="468" spans="1:8" s="26" customFormat="1" ht="12.75" x14ac:dyDescent="0.2">
      <c r="A468" s="108"/>
      <c r="B468" s="109"/>
      <c r="C468" s="103"/>
      <c r="D468" s="82"/>
      <c r="E468" s="99"/>
      <c r="F468" s="110"/>
      <c r="G468" s="25"/>
      <c r="H468" s="25"/>
    </row>
    <row r="469" spans="1:8" s="26" customFormat="1" ht="65.25" customHeight="1" x14ac:dyDescent="0.2">
      <c r="A469" s="108" t="s">
        <v>246</v>
      </c>
      <c r="B469" s="159" t="s">
        <v>257</v>
      </c>
      <c r="C469" s="103"/>
      <c r="D469" s="82"/>
      <c r="E469" s="99"/>
      <c r="F469" s="110"/>
      <c r="G469" s="25"/>
      <c r="H469" s="25"/>
    </row>
    <row r="470" spans="1:8" s="26" customFormat="1" ht="12.75" x14ac:dyDescent="0.2">
      <c r="A470" s="108"/>
      <c r="B470" s="159"/>
      <c r="C470" s="103"/>
      <c r="D470" s="82"/>
      <c r="E470" s="99"/>
      <c r="F470" s="110"/>
      <c r="G470" s="25"/>
      <c r="H470" s="25"/>
    </row>
    <row r="471" spans="1:8" s="26" customFormat="1" ht="12.75" x14ac:dyDescent="0.2">
      <c r="A471" s="108"/>
      <c r="B471" s="159" t="s">
        <v>128</v>
      </c>
      <c r="C471" s="103" t="s">
        <v>6</v>
      </c>
      <c r="D471" s="125">
        <v>1</v>
      </c>
      <c r="E471" s="99"/>
      <c r="F471" s="110"/>
      <c r="G471" s="25"/>
      <c r="H471" s="25"/>
    </row>
    <row r="472" spans="1:8" s="26" customFormat="1" ht="12.75" x14ac:dyDescent="0.2">
      <c r="A472" s="108"/>
      <c r="B472" s="109"/>
      <c r="C472" s="103"/>
      <c r="D472" s="82"/>
      <c r="E472" s="99"/>
      <c r="F472" s="110"/>
      <c r="G472" s="25"/>
      <c r="H472" s="25"/>
    </row>
    <row r="473" spans="1:8" s="26" customFormat="1" ht="12.75" x14ac:dyDescent="0.2">
      <c r="A473" s="108"/>
      <c r="B473" s="109"/>
      <c r="C473" s="103"/>
      <c r="D473" s="82"/>
      <c r="E473" s="99"/>
      <c r="F473" s="110"/>
      <c r="G473" s="25"/>
      <c r="H473" s="25"/>
    </row>
    <row r="474" spans="1:8" s="26" customFormat="1" ht="38.25" x14ac:dyDescent="0.2">
      <c r="A474" s="108" t="s">
        <v>247</v>
      </c>
      <c r="B474" s="159" t="s">
        <v>252</v>
      </c>
      <c r="C474" s="103"/>
      <c r="D474" s="82"/>
      <c r="E474" s="99"/>
      <c r="F474" s="110"/>
      <c r="G474" s="25"/>
      <c r="H474" s="25"/>
    </row>
    <row r="475" spans="1:8" s="26" customFormat="1" ht="12.75" x14ac:dyDescent="0.2">
      <c r="A475" s="108"/>
      <c r="B475" s="109"/>
      <c r="C475" s="103"/>
      <c r="D475" s="82"/>
      <c r="E475" s="99"/>
      <c r="F475" s="110"/>
      <c r="G475" s="25"/>
      <c r="H475" s="25"/>
    </row>
    <row r="476" spans="1:8" s="26" customFormat="1" ht="12.75" x14ac:dyDescent="0.2">
      <c r="A476" s="108"/>
      <c r="B476" s="159" t="s">
        <v>251</v>
      </c>
      <c r="C476" s="103" t="s">
        <v>3</v>
      </c>
      <c r="D476" s="82">
        <v>110</v>
      </c>
      <c r="E476" s="99"/>
      <c r="F476" s="110"/>
      <c r="G476" s="25"/>
      <c r="H476" s="25"/>
    </row>
    <row r="477" spans="1:8" s="26" customFormat="1" ht="12.75" x14ac:dyDescent="0.2">
      <c r="A477" s="108"/>
      <c r="B477" s="109"/>
      <c r="C477" s="103"/>
      <c r="D477" s="82"/>
      <c r="E477" s="99"/>
      <c r="F477" s="110"/>
      <c r="G477" s="25"/>
      <c r="H477" s="25"/>
    </row>
    <row r="478" spans="1:8" s="26" customFormat="1" ht="12.75" x14ac:dyDescent="0.2">
      <c r="A478" s="108"/>
      <c r="B478" s="109"/>
      <c r="C478" s="103"/>
      <c r="D478" s="82"/>
      <c r="E478" s="99"/>
      <c r="F478" s="110"/>
      <c r="G478" s="25"/>
      <c r="H478" s="25"/>
    </row>
    <row r="479" spans="1:8" s="26" customFormat="1" ht="153" x14ac:dyDescent="0.2">
      <c r="A479" s="108" t="s">
        <v>248</v>
      </c>
      <c r="B479" s="159" t="s">
        <v>249</v>
      </c>
      <c r="C479" s="103"/>
      <c r="D479" s="82"/>
      <c r="E479" s="99"/>
      <c r="F479" s="110"/>
      <c r="G479" s="25"/>
      <c r="H479" s="25"/>
    </row>
    <row r="480" spans="1:8" s="26" customFormat="1" ht="12.75" x14ac:dyDescent="0.2">
      <c r="A480" s="108"/>
      <c r="B480" s="109"/>
      <c r="C480" s="103"/>
      <c r="D480" s="82"/>
      <c r="E480" s="99"/>
      <c r="F480" s="110"/>
      <c r="G480" s="25"/>
      <c r="H480" s="25"/>
    </row>
    <row r="481" spans="1:8" s="26" customFormat="1" ht="12.75" x14ac:dyDescent="0.2">
      <c r="A481" s="108"/>
      <c r="B481" s="159" t="s">
        <v>250</v>
      </c>
      <c r="C481" s="103" t="s">
        <v>6</v>
      </c>
      <c r="D481" s="125">
        <v>8</v>
      </c>
      <c r="E481" s="99"/>
      <c r="F481" s="110"/>
      <c r="G481" s="25"/>
      <c r="H481" s="25"/>
    </row>
    <row r="482" spans="1:8" s="26" customFormat="1" ht="12.75" x14ac:dyDescent="0.2">
      <c r="A482" s="108"/>
      <c r="B482" s="159"/>
      <c r="C482" s="103"/>
      <c r="D482" s="82"/>
      <c r="E482" s="99"/>
      <c r="F482" s="110"/>
      <c r="G482" s="25"/>
      <c r="H482" s="25"/>
    </row>
    <row r="483" spans="1:8" s="26" customFormat="1" ht="12.75" x14ac:dyDescent="0.2">
      <c r="A483" s="108"/>
      <c r="B483" s="109"/>
      <c r="C483" s="103"/>
      <c r="D483" s="82"/>
      <c r="E483" s="99"/>
      <c r="F483" s="110"/>
      <c r="G483" s="25"/>
      <c r="H483" s="25"/>
    </row>
    <row r="484" spans="1:8" s="26" customFormat="1" ht="76.5" x14ac:dyDescent="0.2">
      <c r="A484" s="108" t="s">
        <v>253</v>
      </c>
      <c r="B484" s="159" t="s">
        <v>254</v>
      </c>
      <c r="C484" s="103"/>
      <c r="D484" s="82"/>
      <c r="E484" s="99"/>
      <c r="F484" s="110"/>
      <c r="G484" s="25"/>
      <c r="H484" s="25"/>
    </row>
    <row r="485" spans="1:8" s="26" customFormat="1" ht="12.75" x14ac:dyDescent="0.2">
      <c r="A485" s="108"/>
      <c r="B485" s="159"/>
      <c r="C485" s="103"/>
      <c r="D485" s="82"/>
      <c r="E485" s="99"/>
      <c r="F485" s="110"/>
      <c r="G485" s="25"/>
      <c r="H485" s="25"/>
    </row>
    <row r="486" spans="1:8" s="26" customFormat="1" ht="25.5" x14ac:dyDescent="0.2">
      <c r="A486" s="108"/>
      <c r="B486" s="159" t="s">
        <v>255</v>
      </c>
      <c r="C486" s="103" t="s">
        <v>6</v>
      </c>
      <c r="D486" s="125">
        <v>8</v>
      </c>
      <c r="E486" s="99"/>
      <c r="F486" s="110"/>
      <c r="G486" s="25"/>
      <c r="H486" s="25"/>
    </row>
    <row r="487" spans="1:8" s="26" customFormat="1" ht="12.75" x14ac:dyDescent="0.2">
      <c r="A487" s="108"/>
      <c r="B487" s="109"/>
      <c r="C487" s="103"/>
      <c r="D487" s="82"/>
      <c r="E487" s="99"/>
      <c r="F487" s="110"/>
      <c r="G487" s="25"/>
      <c r="H487" s="25"/>
    </row>
    <row r="488" spans="1:8" s="26" customFormat="1" ht="13.5" thickBot="1" x14ac:dyDescent="0.25">
      <c r="A488" s="108"/>
      <c r="B488" s="109"/>
      <c r="C488" s="103"/>
      <c r="D488" s="82"/>
      <c r="E488" s="99"/>
      <c r="F488" s="110"/>
      <c r="G488" s="25"/>
      <c r="H488" s="25"/>
    </row>
    <row r="489" spans="1:8" s="26" customFormat="1" ht="26.25" thickBot="1" x14ac:dyDescent="0.25">
      <c r="A489" s="68"/>
      <c r="B489" s="69" t="s">
        <v>198</v>
      </c>
      <c r="C489" s="70"/>
      <c r="D489" s="71"/>
      <c r="E489" s="72"/>
      <c r="F489" s="73"/>
      <c r="G489" s="25"/>
      <c r="H489" s="25"/>
    </row>
    <row r="490" spans="1:8" s="26" customFormat="1" ht="12.75" x14ac:dyDescent="0.2">
      <c r="A490" s="108"/>
      <c r="B490" s="109"/>
      <c r="C490" s="103"/>
      <c r="D490" s="82"/>
      <c r="E490" s="99"/>
      <c r="F490" s="110"/>
      <c r="G490" s="25"/>
      <c r="H490" s="25"/>
    </row>
    <row r="491" spans="1:8" s="26" customFormat="1" ht="12.75" x14ac:dyDescent="0.2">
      <c r="A491" s="108"/>
      <c r="B491" s="109"/>
      <c r="C491" s="103"/>
      <c r="D491" s="82"/>
      <c r="E491" s="99"/>
      <c r="F491" s="110"/>
      <c r="G491" s="25"/>
      <c r="H491" s="25"/>
    </row>
    <row r="492" spans="1:8" s="26" customFormat="1" ht="12.75" x14ac:dyDescent="0.2">
      <c r="A492" s="33" t="s">
        <v>28</v>
      </c>
      <c r="B492" s="34" t="s">
        <v>36</v>
      </c>
      <c r="C492" s="29"/>
      <c r="D492" s="30"/>
      <c r="E492" s="31"/>
      <c r="F492" s="31"/>
      <c r="G492" s="25"/>
      <c r="H492" s="25"/>
    </row>
    <row r="493" spans="1:8" s="26" customFormat="1" ht="12.75" x14ac:dyDescent="0.2">
      <c r="A493" s="33"/>
      <c r="B493" s="34"/>
      <c r="C493" s="29"/>
      <c r="D493" s="30"/>
      <c r="E493" s="31"/>
      <c r="F493" s="31"/>
      <c r="G493" s="25"/>
      <c r="H493" s="25"/>
    </row>
    <row r="494" spans="1:8" s="26" customFormat="1" ht="12.75" x14ac:dyDescent="0.2">
      <c r="A494" s="27"/>
      <c r="B494" s="28"/>
      <c r="C494" s="29"/>
      <c r="D494" s="30"/>
      <c r="E494" s="31"/>
      <c r="F494" s="31"/>
      <c r="G494" s="25"/>
      <c r="H494" s="25"/>
    </row>
    <row r="495" spans="1:8" s="26" customFormat="1" ht="66" customHeight="1" x14ac:dyDescent="0.2">
      <c r="A495" s="27" t="s">
        <v>40</v>
      </c>
      <c r="B495" s="66" t="s">
        <v>169</v>
      </c>
      <c r="C495" s="168"/>
      <c r="D495" s="30"/>
      <c r="E495" s="31"/>
      <c r="F495" s="31"/>
      <c r="G495" s="25"/>
      <c r="H495" s="25"/>
    </row>
    <row r="496" spans="1:8" s="26" customFormat="1" ht="12.75" x14ac:dyDescent="0.2">
      <c r="A496" s="27"/>
      <c r="B496" s="66"/>
      <c r="C496" s="168"/>
      <c r="D496" s="36"/>
      <c r="E496" s="86"/>
      <c r="F496" s="86"/>
      <c r="G496" s="25"/>
      <c r="H496" s="25"/>
    </row>
    <row r="497" spans="1:9" s="26" customFormat="1" ht="12.75" x14ac:dyDescent="0.2">
      <c r="A497" s="27"/>
      <c r="B497" s="66" t="s">
        <v>147</v>
      </c>
      <c r="C497" s="168" t="s">
        <v>6</v>
      </c>
      <c r="D497" s="36">
        <v>16</v>
      </c>
      <c r="E497" s="31"/>
      <c r="F497" s="31"/>
      <c r="G497" s="25"/>
      <c r="H497" s="25"/>
    </row>
    <row r="498" spans="1:9" s="26" customFormat="1" ht="12.75" x14ac:dyDescent="0.2">
      <c r="A498" s="27"/>
      <c r="B498" s="66"/>
      <c r="C498" s="168"/>
      <c r="D498" s="36"/>
      <c r="E498" s="31"/>
      <c r="F498" s="31"/>
      <c r="G498" s="25"/>
      <c r="H498" s="25"/>
    </row>
    <row r="499" spans="1:9" s="26" customFormat="1" ht="12.75" x14ac:dyDescent="0.2">
      <c r="A499" s="27"/>
      <c r="B499" s="66"/>
      <c r="C499" s="168"/>
      <c r="D499" s="36"/>
      <c r="E499" s="31"/>
      <c r="F499" s="31"/>
      <c r="G499" s="25"/>
      <c r="H499" s="25"/>
    </row>
    <row r="500" spans="1:9" s="26" customFormat="1" ht="102" x14ac:dyDescent="0.2">
      <c r="A500" s="27" t="s">
        <v>52</v>
      </c>
      <c r="B500" s="66" t="s">
        <v>259</v>
      </c>
      <c r="C500" s="168"/>
      <c r="D500" s="36"/>
      <c r="E500" s="31"/>
      <c r="F500" s="31"/>
      <c r="G500" s="25"/>
      <c r="H500" s="25"/>
    </row>
    <row r="501" spans="1:9" s="26" customFormat="1" ht="12.75" x14ac:dyDescent="0.2">
      <c r="A501" s="27"/>
      <c r="B501" s="66"/>
      <c r="C501" s="168"/>
      <c r="D501" s="36"/>
      <c r="E501" s="31"/>
      <c r="F501" s="31"/>
      <c r="G501" s="25"/>
      <c r="H501" s="25"/>
    </row>
    <row r="502" spans="1:9" s="26" customFormat="1" ht="12.75" x14ac:dyDescent="0.2">
      <c r="A502" s="27"/>
      <c r="B502" s="66" t="s">
        <v>258</v>
      </c>
      <c r="C502" s="168" t="s">
        <v>6</v>
      </c>
      <c r="D502" s="36">
        <v>4</v>
      </c>
      <c r="E502" s="31"/>
      <c r="F502" s="31"/>
      <c r="G502" s="25"/>
      <c r="H502" s="25"/>
    </row>
    <row r="503" spans="1:9" s="26" customFormat="1" ht="12.75" x14ac:dyDescent="0.2">
      <c r="A503" s="27"/>
      <c r="B503" s="66"/>
      <c r="C503" s="168"/>
      <c r="D503" s="36"/>
      <c r="E503" s="31"/>
      <c r="F503" s="31"/>
      <c r="G503" s="25"/>
      <c r="H503" s="25"/>
    </row>
    <row r="504" spans="1:9" s="26" customFormat="1" ht="12.75" x14ac:dyDescent="0.2">
      <c r="A504" s="27"/>
      <c r="B504" s="66"/>
      <c r="C504" s="168"/>
      <c r="D504" s="36"/>
      <c r="E504" s="31"/>
      <c r="F504" s="31"/>
      <c r="G504" s="25"/>
      <c r="H504" s="25"/>
    </row>
    <row r="505" spans="1:9" s="26" customFormat="1" ht="102" x14ac:dyDescent="0.2">
      <c r="A505" s="27" t="s">
        <v>150</v>
      </c>
      <c r="B505" s="66" t="s">
        <v>260</v>
      </c>
      <c r="C505" s="168"/>
      <c r="D505" s="36"/>
      <c r="E505" s="31"/>
      <c r="F505" s="31"/>
      <c r="G505" s="25"/>
      <c r="H505" s="25"/>
    </row>
    <row r="506" spans="1:9" s="26" customFormat="1" ht="12.75" x14ac:dyDescent="0.2">
      <c r="A506" s="27"/>
      <c r="B506" s="66"/>
      <c r="C506" s="168"/>
      <c r="D506" s="36"/>
      <c r="E506" s="31"/>
      <c r="F506" s="31"/>
      <c r="G506" s="25"/>
      <c r="H506" s="25"/>
    </row>
    <row r="507" spans="1:9" s="26" customFormat="1" ht="12.75" x14ac:dyDescent="0.2">
      <c r="A507" s="27"/>
      <c r="B507" s="66" t="s">
        <v>258</v>
      </c>
      <c r="C507" s="168" t="s">
        <v>6</v>
      </c>
      <c r="D507" s="36">
        <v>3</v>
      </c>
      <c r="E507" s="31"/>
      <c r="F507" s="31"/>
      <c r="G507" s="25"/>
      <c r="H507" s="25"/>
    </row>
    <row r="508" spans="1:9" s="26" customFormat="1" ht="12.75" x14ac:dyDescent="0.2">
      <c r="A508" s="27"/>
      <c r="B508" s="45"/>
      <c r="C508" s="29"/>
      <c r="D508" s="30"/>
      <c r="E508" s="31"/>
      <c r="F508" s="31"/>
      <c r="G508" s="25"/>
      <c r="H508" s="25"/>
    </row>
    <row r="509" spans="1:9" s="26" customFormat="1" ht="13.5" thickBot="1" x14ac:dyDescent="0.25">
      <c r="A509" s="27"/>
      <c r="B509" s="34"/>
      <c r="C509" s="29"/>
      <c r="D509" s="30"/>
      <c r="E509" s="31"/>
      <c r="F509" s="31"/>
      <c r="G509" s="25"/>
      <c r="H509" s="25"/>
      <c r="I509" s="111"/>
    </row>
    <row r="510" spans="1:9" s="26" customFormat="1" ht="13.5" thickBot="1" x14ac:dyDescent="0.25">
      <c r="A510" s="68"/>
      <c r="B510" s="69" t="s">
        <v>38</v>
      </c>
      <c r="C510" s="70"/>
      <c r="D510" s="71"/>
      <c r="E510" s="72"/>
      <c r="F510" s="73"/>
      <c r="G510" s="25"/>
      <c r="H510" s="25"/>
    </row>
    <row r="511" spans="1:9" s="26" customFormat="1" ht="12.75" x14ac:dyDescent="0.2">
      <c r="A511" s="27"/>
      <c r="B511" s="34"/>
      <c r="C511" s="103"/>
      <c r="D511" s="82"/>
      <c r="E511" s="99"/>
      <c r="F511" s="100"/>
      <c r="G511" s="25"/>
      <c r="H511" s="25"/>
    </row>
    <row r="512" spans="1:9" s="26" customFormat="1" ht="12.75" x14ac:dyDescent="0.2">
      <c r="A512" s="27"/>
      <c r="B512" s="34"/>
      <c r="C512" s="103"/>
      <c r="D512" s="82"/>
      <c r="E512" s="99"/>
      <c r="F512" s="100"/>
      <c r="G512" s="25"/>
      <c r="H512" s="25"/>
    </row>
    <row r="513" spans="1:8" s="26" customFormat="1" ht="12.75" x14ac:dyDescent="0.2">
      <c r="A513" s="33" t="s">
        <v>29</v>
      </c>
      <c r="B513" s="34" t="s">
        <v>72</v>
      </c>
      <c r="C513" s="103"/>
      <c r="D513" s="82"/>
      <c r="E513" s="99"/>
      <c r="F513" s="100"/>
      <c r="G513" s="25"/>
      <c r="H513" s="25"/>
    </row>
    <row r="514" spans="1:8" s="26" customFormat="1" ht="12.75" x14ac:dyDescent="0.2">
      <c r="A514" s="33"/>
      <c r="B514" s="34"/>
      <c r="C514" s="103"/>
      <c r="D514" s="82"/>
      <c r="E514" s="99"/>
      <c r="F514" s="100"/>
      <c r="G514" s="25"/>
      <c r="H514" s="25"/>
    </row>
    <row r="515" spans="1:8" s="26" customFormat="1" ht="12.75" x14ac:dyDescent="0.2">
      <c r="A515" s="33"/>
      <c r="B515" s="34"/>
      <c r="C515" s="103"/>
      <c r="D515" s="82"/>
      <c r="E515" s="99"/>
      <c r="F515" s="100"/>
      <c r="G515" s="25"/>
      <c r="H515" s="25"/>
    </row>
    <row r="516" spans="1:8" s="81" customFormat="1" ht="90.75" customHeight="1" x14ac:dyDescent="0.2">
      <c r="A516" s="112" t="s">
        <v>32</v>
      </c>
      <c r="B516" s="54" t="s">
        <v>261</v>
      </c>
      <c r="C516" s="97"/>
      <c r="D516" s="98"/>
      <c r="E516" s="99"/>
      <c r="F516" s="100"/>
      <c r="G516" s="80"/>
      <c r="H516" s="80"/>
    </row>
    <row r="517" spans="1:8" s="81" customFormat="1" ht="12.75" x14ac:dyDescent="0.2">
      <c r="A517" s="96"/>
      <c r="B517" s="96"/>
      <c r="C517" s="97"/>
      <c r="D517" s="98"/>
      <c r="E517" s="99"/>
      <c r="F517" s="100"/>
      <c r="G517" s="80"/>
      <c r="H517" s="80"/>
    </row>
    <row r="518" spans="1:8" s="81" customFormat="1" ht="14.25" x14ac:dyDescent="0.2">
      <c r="A518" s="96"/>
      <c r="B518" s="113" t="s">
        <v>102</v>
      </c>
      <c r="C518" s="67" t="s">
        <v>103</v>
      </c>
      <c r="D518" s="98">
        <v>85</v>
      </c>
      <c r="E518" s="99"/>
      <c r="F518" s="100"/>
      <c r="G518" s="80">
        <f>8*6+7*5</f>
        <v>83</v>
      </c>
      <c r="H518" s="80"/>
    </row>
    <row r="519" spans="1:8" s="81" customFormat="1" ht="12.75" x14ac:dyDescent="0.2">
      <c r="A519" s="101"/>
      <c r="B519" s="102"/>
      <c r="C519" s="103"/>
      <c r="D519" s="82"/>
      <c r="E519" s="99"/>
      <c r="F519" s="100"/>
      <c r="G519" s="80"/>
      <c r="H519" s="80"/>
    </row>
    <row r="520" spans="1:8" s="81" customFormat="1" ht="12.75" x14ac:dyDescent="0.2">
      <c r="A520" s="101"/>
      <c r="B520" s="102"/>
      <c r="C520" s="103"/>
      <c r="D520" s="82"/>
      <c r="E520" s="99"/>
      <c r="F520" s="100"/>
      <c r="G520" s="80"/>
      <c r="H520" s="80"/>
    </row>
    <row r="521" spans="1:8" s="26" customFormat="1" ht="140.25" x14ac:dyDescent="0.2">
      <c r="A521" s="27" t="s">
        <v>46</v>
      </c>
      <c r="B521" s="102" t="s">
        <v>295</v>
      </c>
      <c r="C521" s="103"/>
      <c r="D521" s="82"/>
      <c r="E521" s="99"/>
      <c r="F521" s="100"/>
      <c r="G521" s="25"/>
      <c r="H521" s="25"/>
    </row>
    <row r="522" spans="1:8" s="26" customFormat="1" ht="12.75" x14ac:dyDescent="0.2">
      <c r="A522" s="27"/>
      <c r="B522" s="102"/>
      <c r="C522" s="103"/>
      <c r="D522" s="82"/>
      <c r="E522" s="99"/>
      <c r="F522" s="100"/>
      <c r="G522" s="25"/>
      <c r="H522" s="25"/>
    </row>
    <row r="523" spans="1:8" s="26" customFormat="1" ht="14.25" customHeight="1" x14ac:dyDescent="0.2">
      <c r="A523" s="27"/>
      <c r="B523" s="85" t="s">
        <v>104</v>
      </c>
      <c r="C523" s="29" t="s">
        <v>96</v>
      </c>
      <c r="D523" s="30">
        <v>85</v>
      </c>
      <c r="E523" s="31"/>
      <c r="F523" s="31"/>
      <c r="G523" s="25"/>
      <c r="H523" s="25"/>
    </row>
    <row r="524" spans="1:8" s="26" customFormat="1" ht="12.75" x14ac:dyDescent="0.2">
      <c r="A524" s="27"/>
      <c r="B524" s="85"/>
      <c r="C524" s="29"/>
      <c r="D524" s="30"/>
      <c r="E524" s="31"/>
      <c r="F524" s="31"/>
      <c r="G524" s="25"/>
      <c r="H524" s="25"/>
    </row>
    <row r="525" spans="1:8" s="81" customFormat="1" ht="12.75" x14ac:dyDescent="0.2">
      <c r="A525" s="27"/>
      <c r="B525" s="85"/>
      <c r="C525" s="29"/>
      <c r="D525" s="30"/>
      <c r="E525" s="31"/>
      <c r="F525" s="31"/>
      <c r="G525" s="80"/>
      <c r="H525" s="80"/>
    </row>
    <row r="526" spans="1:8" s="81" customFormat="1" ht="153" x14ac:dyDescent="0.2">
      <c r="A526" s="27" t="s">
        <v>199</v>
      </c>
      <c r="B526" s="102" t="s">
        <v>296</v>
      </c>
      <c r="C526" s="103"/>
      <c r="D526" s="82"/>
      <c r="E526" s="99"/>
      <c r="F526" s="100"/>
      <c r="G526" s="80"/>
      <c r="H526" s="80"/>
    </row>
    <row r="527" spans="1:8" s="81" customFormat="1" ht="12.75" x14ac:dyDescent="0.2">
      <c r="A527" s="101"/>
      <c r="B527" s="28"/>
      <c r="C527" s="103"/>
      <c r="D527" s="82"/>
      <c r="E527" s="99"/>
      <c r="F527" s="100"/>
      <c r="G527" s="80"/>
      <c r="H527" s="80"/>
    </row>
    <row r="528" spans="1:8" s="81" customFormat="1" ht="15.75" customHeight="1" x14ac:dyDescent="0.2">
      <c r="A528" s="101"/>
      <c r="B528" s="85" t="s">
        <v>104</v>
      </c>
      <c r="C528" s="29" t="s">
        <v>96</v>
      </c>
      <c r="D528" s="30">
        <v>85</v>
      </c>
      <c r="E528" s="31"/>
      <c r="F528" s="31"/>
      <c r="G528" s="80"/>
      <c r="H528" s="80"/>
    </row>
    <row r="529" spans="1:9" s="119" customFormat="1" ht="12.75" x14ac:dyDescent="0.2">
      <c r="A529" s="101"/>
      <c r="B529" s="114"/>
      <c r="C529" s="115"/>
      <c r="D529" s="116"/>
      <c r="E529" s="117"/>
      <c r="F529" s="117"/>
      <c r="G529" s="118"/>
      <c r="H529" s="118"/>
    </row>
    <row r="530" spans="1:9" s="81" customFormat="1" ht="12.75" x14ac:dyDescent="0.2">
      <c r="A530" s="27"/>
      <c r="B530" s="102"/>
      <c r="C530" s="103"/>
      <c r="D530" s="82"/>
      <c r="E530" s="99"/>
      <c r="F530" s="100"/>
      <c r="G530" s="80"/>
      <c r="H530" s="80"/>
    </row>
    <row r="531" spans="1:9" s="81" customFormat="1" ht="118.5" customHeight="1" x14ac:dyDescent="0.2">
      <c r="A531" s="96" t="s">
        <v>200</v>
      </c>
      <c r="B531" s="120" t="s">
        <v>166</v>
      </c>
      <c r="C531" s="97"/>
      <c r="D531" s="98"/>
      <c r="E531" s="99"/>
      <c r="F531" s="100"/>
      <c r="G531" s="80"/>
      <c r="H531" s="80"/>
    </row>
    <row r="532" spans="1:9" s="81" customFormat="1" ht="12.75" x14ac:dyDescent="0.2">
      <c r="A532" s="96"/>
      <c r="B532" s="96"/>
      <c r="C532" s="97"/>
      <c r="D532" s="98"/>
      <c r="E532" s="99"/>
      <c r="F532" s="100"/>
      <c r="G532" s="80"/>
      <c r="H532" s="80"/>
    </row>
    <row r="533" spans="1:9" s="81" customFormat="1" ht="25.5" x14ac:dyDescent="0.2">
      <c r="A533" s="96"/>
      <c r="B533" s="113" t="s">
        <v>86</v>
      </c>
      <c r="C533" s="97" t="s">
        <v>3</v>
      </c>
      <c r="D533" s="98">
        <v>30</v>
      </c>
      <c r="E533" s="31"/>
      <c r="F533" s="31"/>
      <c r="G533" s="80">
        <f>6*2+3*5</f>
        <v>27</v>
      </c>
      <c r="H533" s="80"/>
    </row>
    <row r="534" spans="1:9" s="81" customFormat="1" ht="12.75" x14ac:dyDescent="0.2">
      <c r="A534" s="96"/>
      <c r="B534" s="113"/>
      <c r="C534" s="97"/>
      <c r="D534" s="98"/>
      <c r="E534" s="31"/>
      <c r="F534" s="31"/>
      <c r="G534" s="80"/>
      <c r="H534" s="80"/>
    </row>
    <row r="535" spans="1:9" s="81" customFormat="1" ht="12.75" x14ac:dyDescent="0.2">
      <c r="A535" s="101"/>
      <c r="B535" s="102"/>
      <c r="C535" s="103"/>
      <c r="D535" s="82"/>
      <c r="E535" s="99"/>
      <c r="F535" s="100"/>
      <c r="G535" s="80"/>
      <c r="H535" s="80"/>
    </row>
    <row r="536" spans="1:9" s="81" customFormat="1" ht="127.5" x14ac:dyDescent="0.2">
      <c r="A536" s="96" t="s">
        <v>201</v>
      </c>
      <c r="B536" s="120" t="s">
        <v>262</v>
      </c>
      <c r="C536" s="97"/>
      <c r="D536" s="98"/>
      <c r="E536" s="99"/>
      <c r="F536" s="100"/>
      <c r="G536" s="80"/>
      <c r="H536" s="80"/>
    </row>
    <row r="537" spans="1:9" s="81" customFormat="1" ht="12.75" x14ac:dyDescent="0.2">
      <c r="A537" s="96"/>
      <c r="B537" s="96"/>
      <c r="C537" s="97"/>
      <c r="D537" s="98"/>
      <c r="E537" s="99"/>
      <c r="F537" s="100"/>
      <c r="G537" s="80"/>
      <c r="H537" s="80"/>
    </row>
    <row r="538" spans="1:9" s="81" customFormat="1" ht="27" x14ac:dyDescent="0.2">
      <c r="A538" s="96"/>
      <c r="B538" s="113" t="s">
        <v>105</v>
      </c>
      <c r="C538" s="67" t="s">
        <v>103</v>
      </c>
      <c r="D538" s="98">
        <v>3</v>
      </c>
      <c r="E538" s="31"/>
      <c r="F538" s="31"/>
      <c r="G538" s="121"/>
      <c r="H538" s="80"/>
    </row>
    <row r="539" spans="1:9" s="81" customFormat="1" ht="12.75" x14ac:dyDescent="0.2">
      <c r="A539" s="101"/>
      <c r="B539" s="102"/>
      <c r="C539" s="103"/>
      <c r="D539" s="82"/>
      <c r="E539" s="99"/>
      <c r="F539" s="100"/>
      <c r="G539" s="80"/>
      <c r="H539" s="80"/>
    </row>
    <row r="540" spans="1:9" s="81" customFormat="1" ht="13.5" thickBot="1" x14ac:dyDescent="0.25">
      <c r="A540" s="101"/>
      <c r="B540" s="102"/>
      <c r="C540" s="103"/>
      <c r="D540" s="82"/>
      <c r="E540" s="99"/>
      <c r="F540" s="100"/>
      <c r="G540" s="80"/>
      <c r="H540" s="80"/>
    </row>
    <row r="541" spans="1:9" s="81" customFormat="1" ht="13.5" thickBot="1" x14ac:dyDescent="0.25">
      <c r="A541" s="68"/>
      <c r="B541" s="69" t="s">
        <v>73</v>
      </c>
      <c r="C541" s="70"/>
      <c r="D541" s="71"/>
      <c r="E541" s="72"/>
      <c r="F541" s="73"/>
      <c r="G541" s="80"/>
      <c r="H541" s="80"/>
    </row>
    <row r="542" spans="1:9" s="81" customFormat="1" ht="12.75" x14ac:dyDescent="0.2">
      <c r="A542" s="108"/>
      <c r="B542" s="131"/>
      <c r="C542" s="103"/>
      <c r="D542" s="82"/>
      <c r="E542" s="99"/>
      <c r="F542" s="110"/>
      <c r="G542" s="80"/>
      <c r="H542" s="80"/>
    </row>
    <row r="543" spans="1:9" s="81" customFormat="1" ht="12.75" x14ac:dyDescent="0.2">
      <c r="A543" s="108"/>
      <c r="B543" s="131"/>
      <c r="C543" s="103"/>
      <c r="D543" s="82"/>
      <c r="E543" s="99"/>
      <c r="F543" s="110"/>
      <c r="G543" s="80"/>
      <c r="H543" s="80"/>
    </row>
    <row r="544" spans="1:9" s="81" customFormat="1" ht="12.75" x14ac:dyDescent="0.2">
      <c r="A544" s="33" t="s">
        <v>120</v>
      </c>
      <c r="B544" s="34" t="s">
        <v>144</v>
      </c>
      <c r="C544" s="103"/>
      <c r="D544" s="82"/>
      <c r="E544" s="99"/>
      <c r="F544" s="100"/>
      <c r="G544" s="80"/>
      <c r="H544" s="80"/>
      <c r="I544" s="37"/>
    </row>
    <row r="545" spans="1:9" s="26" customFormat="1" ht="12.75" x14ac:dyDescent="0.2">
      <c r="A545" s="33"/>
      <c r="B545" s="34"/>
      <c r="C545" s="103"/>
      <c r="D545" s="82"/>
      <c r="E545" s="99"/>
      <c r="F545" s="100"/>
      <c r="G545" s="25"/>
      <c r="H545" s="25"/>
    </row>
    <row r="546" spans="1:9" s="26" customFormat="1" ht="12.75" x14ac:dyDescent="0.2">
      <c r="A546" s="33"/>
      <c r="B546" s="34"/>
      <c r="C546" s="103"/>
      <c r="D546" s="82"/>
      <c r="E546" s="99"/>
      <c r="F546" s="100"/>
      <c r="G546" s="25"/>
      <c r="H546" s="25"/>
    </row>
    <row r="547" spans="1:9" s="26" customFormat="1" ht="25.5" x14ac:dyDescent="0.2">
      <c r="A547" s="27" t="s">
        <v>121</v>
      </c>
      <c r="B547" s="28" t="s">
        <v>151</v>
      </c>
      <c r="C547" s="29"/>
      <c r="D547" s="82"/>
      <c r="E547" s="99"/>
      <c r="F547" s="100"/>
      <c r="G547" s="25"/>
      <c r="H547" s="25"/>
    </row>
    <row r="548" spans="1:9" s="26" customFormat="1" ht="12.75" x14ac:dyDescent="0.2">
      <c r="A548" s="33"/>
      <c r="B548" s="28"/>
      <c r="C548" s="29"/>
      <c r="D548" s="82"/>
      <c r="E548" s="99"/>
      <c r="F548" s="100"/>
      <c r="G548" s="25"/>
      <c r="H548" s="25"/>
    </row>
    <row r="549" spans="1:9" s="26" customFormat="1" ht="12.75" x14ac:dyDescent="0.2">
      <c r="A549" s="33"/>
      <c r="B549" s="28" t="s">
        <v>30</v>
      </c>
      <c r="C549" s="29" t="s">
        <v>106</v>
      </c>
      <c r="D549" s="36">
        <v>1</v>
      </c>
      <c r="E549" s="99"/>
      <c r="F549" s="100"/>
      <c r="G549" s="25"/>
      <c r="H549" s="25"/>
    </row>
    <row r="550" spans="1:9" s="26" customFormat="1" ht="12.75" x14ac:dyDescent="0.2">
      <c r="A550" s="33"/>
      <c r="B550" s="34"/>
      <c r="C550" s="29"/>
      <c r="D550" s="82"/>
      <c r="E550" s="99"/>
      <c r="F550" s="100"/>
      <c r="G550" s="25"/>
      <c r="H550" s="25"/>
    </row>
    <row r="551" spans="1:9" s="81" customFormat="1" ht="12.75" x14ac:dyDescent="0.2">
      <c r="A551" s="33"/>
      <c r="B551" s="34"/>
      <c r="C551" s="103"/>
      <c r="D551" s="82"/>
      <c r="E551" s="99"/>
      <c r="F551" s="100"/>
      <c r="G551" s="80"/>
      <c r="H551" s="80"/>
      <c r="I551" s="122"/>
    </row>
    <row r="552" spans="1:9" s="81" customFormat="1" ht="89.25" x14ac:dyDescent="0.2">
      <c r="A552" s="27" t="s">
        <v>122</v>
      </c>
      <c r="B552" s="28" t="s">
        <v>170</v>
      </c>
      <c r="C552" s="29"/>
      <c r="D552" s="30"/>
      <c r="E552" s="31"/>
      <c r="F552" s="31"/>
      <c r="G552" s="80"/>
      <c r="H552" s="80"/>
      <c r="I552" s="122"/>
    </row>
    <row r="553" spans="1:9" s="81" customFormat="1" ht="15.75" customHeight="1" x14ac:dyDescent="0.2">
      <c r="A553" s="27"/>
      <c r="B553" s="28"/>
      <c r="C553" s="29"/>
      <c r="D553" s="30"/>
      <c r="E553" s="31"/>
      <c r="F553" s="31"/>
      <c r="G553" s="80"/>
      <c r="H553" s="80"/>
      <c r="I553" s="37"/>
    </row>
    <row r="554" spans="1:9" s="26" customFormat="1" ht="15.75" customHeight="1" x14ac:dyDescent="0.2">
      <c r="A554" s="27"/>
      <c r="B554" s="28" t="s">
        <v>30</v>
      </c>
      <c r="C554" s="29" t="s">
        <v>106</v>
      </c>
      <c r="D554" s="36">
        <v>1</v>
      </c>
      <c r="E554" s="31"/>
      <c r="F554" s="31"/>
      <c r="G554" s="25"/>
      <c r="H554" s="189"/>
      <c r="I554" s="189"/>
    </row>
    <row r="555" spans="1:9" s="26" customFormat="1" ht="15.75" customHeight="1" x14ac:dyDescent="0.2">
      <c r="A555" s="27"/>
      <c r="B555" s="28"/>
      <c r="C555" s="29"/>
      <c r="D555" s="36"/>
      <c r="E555" s="31"/>
      <c r="F555" s="31"/>
      <c r="G555" s="25"/>
      <c r="H555" s="162"/>
      <c r="I555" s="162"/>
    </row>
    <row r="556" spans="1:9" s="26" customFormat="1" ht="12.75" x14ac:dyDescent="0.2">
      <c r="A556" s="33"/>
      <c r="B556" s="34"/>
      <c r="C556" s="103"/>
      <c r="D556" s="82"/>
      <c r="E556" s="99"/>
      <c r="F556" s="100"/>
      <c r="G556" s="25"/>
      <c r="H556" s="25"/>
    </row>
    <row r="557" spans="1:9" s="81" customFormat="1" ht="40.5" customHeight="1" x14ac:dyDescent="0.2">
      <c r="A557" s="27" t="s">
        <v>123</v>
      </c>
      <c r="B557" s="28" t="s">
        <v>165</v>
      </c>
      <c r="C557" s="29"/>
      <c r="D557" s="30"/>
      <c r="E557" s="31"/>
      <c r="F557" s="31"/>
      <c r="G557" s="80"/>
      <c r="H557" s="80"/>
    </row>
    <row r="558" spans="1:9" s="81" customFormat="1" ht="12.75" x14ac:dyDescent="0.2">
      <c r="A558" s="27"/>
      <c r="B558" s="28"/>
      <c r="C558" s="29"/>
      <c r="D558" s="30"/>
      <c r="E558" s="31"/>
      <c r="F558" s="31"/>
      <c r="G558" s="80"/>
      <c r="H558" s="80"/>
    </row>
    <row r="559" spans="1:9" s="81" customFormat="1" ht="12.75" x14ac:dyDescent="0.2">
      <c r="A559" s="27"/>
      <c r="B559" s="28" t="s">
        <v>74</v>
      </c>
      <c r="C559" s="29" t="s">
        <v>3</v>
      </c>
      <c r="D559" s="30">
        <v>69</v>
      </c>
      <c r="E559" s="31"/>
      <c r="F559" s="31"/>
      <c r="G559" s="80"/>
      <c r="H559" s="80"/>
    </row>
    <row r="560" spans="1:9" s="81" customFormat="1" ht="12.75" x14ac:dyDescent="0.2">
      <c r="A560" s="104"/>
      <c r="B560" s="32"/>
      <c r="C560" s="29"/>
      <c r="D560" s="30"/>
      <c r="E560" s="31"/>
      <c r="F560" s="31"/>
      <c r="G560" s="80"/>
      <c r="H560" s="80"/>
    </row>
    <row r="561" spans="1:8" s="81" customFormat="1" ht="12.75" x14ac:dyDescent="0.2">
      <c r="A561" s="104"/>
      <c r="B561" s="32"/>
      <c r="C561" s="29"/>
      <c r="D561" s="30"/>
      <c r="E561" s="31"/>
      <c r="F561" s="31"/>
      <c r="G561" s="80"/>
      <c r="H561" s="80"/>
    </row>
    <row r="562" spans="1:8" s="81" customFormat="1" ht="51" x14ac:dyDescent="0.2">
      <c r="A562" s="124" t="s">
        <v>222</v>
      </c>
      <c r="B562" s="28" t="s">
        <v>265</v>
      </c>
      <c r="C562" s="103"/>
      <c r="D562" s="82"/>
      <c r="E562" s="99"/>
      <c r="F562" s="100"/>
      <c r="G562" s="80"/>
      <c r="H562" s="80"/>
    </row>
    <row r="563" spans="1:8" s="81" customFormat="1" ht="12.75" x14ac:dyDescent="0.2">
      <c r="A563" s="124"/>
      <c r="B563" s="28"/>
      <c r="C563" s="103"/>
      <c r="D563" s="82"/>
      <c r="E563" s="99"/>
      <c r="F563" s="100"/>
      <c r="G563" s="80"/>
      <c r="H563" s="80"/>
    </row>
    <row r="564" spans="1:8" s="81" customFormat="1" ht="12.75" x14ac:dyDescent="0.2">
      <c r="A564" s="124"/>
      <c r="B564" s="28" t="s">
        <v>75</v>
      </c>
      <c r="C564" s="103"/>
      <c r="D564" s="82"/>
      <c r="E564" s="99"/>
      <c r="F564" s="100"/>
      <c r="G564" s="80"/>
      <c r="H564" s="80"/>
    </row>
    <row r="565" spans="1:8" s="81" customFormat="1" ht="12.75" x14ac:dyDescent="0.2">
      <c r="A565" s="33"/>
      <c r="B565" s="37" t="s">
        <v>153</v>
      </c>
      <c r="C565" s="103" t="s">
        <v>6</v>
      </c>
      <c r="D565" s="125">
        <v>6</v>
      </c>
      <c r="E565" s="99"/>
      <c r="F565" s="87"/>
      <c r="G565" s="80"/>
      <c r="H565" s="80"/>
    </row>
    <row r="566" spans="1:8" s="81" customFormat="1" ht="12.75" x14ac:dyDescent="0.2">
      <c r="A566" s="33"/>
      <c r="B566" s="37" t="s">
        <v>152</v>
      </c>
      <c r="C566" s="103" t="s">
        <v>6</v>
      </c>
      <c r="D566" s="125">
        <v>4</v>
      </c>
      <c r="E566" s="99"/>
      <c r="F566" s="87"/>
      <c r="G566" s="80"/>
      <c r="H566" s="80"/>
    </row>
    <row r="567" spans="1:8" s="81" customFormat="1" ht="12.75" x14ac:dyDescent="0.2">
      <c r="A567" s="124"/>
      <c r="B567" s="37"/>
      <c r="C567" s="103"/>
      <c r="D567" s="125"/>
      <c r="E567" s="99"/>
      <c r="F567" s="87"/>
      <c r="G567" s="80"/>
      <c r="H567" s="80"/>
    </row>
    <row r="568" spans="1:8" s="81" customFormat="1" ht="12.75" x14ac:dyDescent="0.2">
      <c r="A568" s="124"/>
      <c r="B568" s="37"/>
      <c r="C568" s="103"/>
      <c r="D568" s="125"/>
      <c r="E568" s="99"/>
      <c r="F568" s="87"/>
      <c r="G568" s="80"/>
      <c r="H568" s="80"/>
    </row>
    <row r="569" spans="1:8" s="81" customFormat="1" ht="63.75" x14ac:dyDescent="0.2">
      <c r="A569" s="124" t="s">
        <v>223</v>
      </c>
      <c r="B569" s="28" t="s">
        <v>267</v>
      </c>
      <c r="C569" s="103"/>
      <c r="D569" s="125"/>
      <c r="E569" s="99"/>
      <c r="F569" s="87"/>
      <c r="G569" s="80"/>
      <c r="H569" s="80"/>
    </row>
    <row r="570" spans="1:8" s="81" customFormat="1" ht="12.75" x14ac:dyDescent="0.2">
      <c r="A570" s="124"/>
      <c r="B570" s="37"/>
      <c r="C570" s="103"/>
      <c r="D570" s="125"/>
      <c r="E570" s="99"/>
      <c r="F570" s="87"/>
      <c r="G570" s="80"/>
      <c r="H570" s="80"/>
    </row>
    <row r="571" spans="1:8" s="81" customFormat="1" ht="12.75" x14ac:dyDescent="0.2">
      <c r="A571" s="124"/>
      <c r="B571" s="37" t="s">
        <v>266</v>
      </c>
      <c r="C571" s="103" t="s">
        <v>3</v>
      </c>
      <c r="D571" s="30">
        <v>110</v>
      </c>
      <c r="E571" s="99"/>
      <c r="F571" s="87"/>
      <c r="G571" s="80"/>
      <c r="H571" s="80"/>
    </row>
    <row r="572" spans="1:8" s="81" customFormat="1" ht="12.75" x14ac:dyDescent="0.2">
      <c r="A572" s="124"/>
      <c r="B572" s="37"/>
      <c r="C572" s="103"/>
      <c r="D572" s="125"/>
      <c r="E572" s="99"/>
      <c r="F572" s="87"/>
      <c r="G572" s="80"/>
      <c r="H572" s="80"/>
    </row>
    <row r="573" spans="1:8" s="81" customFormat="1" ht="12.75" x14ac:dyDescent="0.2">
      <c r="A573" s="124"/>
      <c r="B573" s="37"/>
      <c r="C573" s="103"/>
      <c r="D573" s="125"/>
      <c r="E573" s="99"/>
      <c r="F573" s="87"/>
      <c r="G573" s="80"/>
      <c r="H573" s="80"/>
    </row>
    <row r="574" spans="1:8" s="81" customFormat="1" ht="63.75" x14ac:dyDescent="0.2">
      <c r="A574" s="124" t="s">
        <v>269</v>
      </c>
      <c r="B574" s="28" t="s">
        <v>268</v>
      </c>
      <c r="C574" s="103"/>
      <c r="D574" s="125"/>
      <c r="E574" s="99"/>
      <c r="F574" s="87"/>
      <c r="G574" s="80"/>
      <c r="H574" s="80"/>
    </row>
    <row r="575" spans="1:8" s="81" customFormat="1" ht="12.75" x14ac:dyDescent="0.2">
      <c r="A575" s="33"/>
      <c r="B575" s="37"/>
      <c r="C575" s="103"/>
      <c r="D575" s="125"/>
      <c r="E575" s="99"/>
      <c r="F575" s="87"/>
      <c r="G575" s="80"/>
      <c r="H575" s="80"/>
    </row>
    <row r="576" spans="1:8" s="81" customFormat="1" ht="12.75" x14ac:dyDescent="0.2">
      <c r="A576" s="33"/>
      <c r="B576" s="37" t="s">
        <v>266</v>
      </c>
      <c r="C576" s="103" t="s">
        <v>3</v>
      </c>
      <c r="D576" s="125">
        <v>110</v>
      </c>
      <c r="E576" s="99"/>
      <c r="F576" s="87"/>
      <c r="G576" s="80"/>
      <c r="H576" s="80"/>
    </row>
    <row r="577" spans="1:9" s="81" customFormat="1" ht="12.75" x14ac:dyDescent="0.2">
      <c r="A577" s="33"/>
      <c r="B577" s="28"/>
      <c r="C577" s="103"/>
      <c r="D577" s="82"/>
      <c r="E577" s="99"/>
      <c r="F577" s="87"/>
      <c r="G577" s="80"/>
      <c r="H577" s="80"/>
    </row>
    <row r="578" spans="1:9" s="81" customFormat="1" ht="13.5" thickBot="1" x14ac:dyDescent="0.25">
      <c r="A578" s="101"/>
      <c r="B578" s="102"/>
      <c r="C578" s="103"/>
      <c r="D578" s="82"/>
      <c r="E578" s="99"/>
      <c r="F578" s="100"/>
      <c r="G578" s="80"/>
      <c r="H578" s="80"/>
    </row>
    <row r="579" spans="1:9" s="81" customFormat="1" ht="13.5" thickBot="1" x14ac:dyDescent="0.25">
      <c r="A579" s="68"/>
      <c r="B579" s="69" t="s">
        <v>53</v>
      </c>
      <c r="C579" s="70"/>
      <c r="D579" s="71"/>
      <c r="E579" s="72"/>
      <c r="F579" s="73"/>
      <c r="G579" s="80"/>
      <c r="H579" s="80"/>
    </row>
    <row r="580" spans="1:9" s="81" customFormat="1" ht="12.75" x14ac:dyDescent="0.2">
      <c r="A580" s="27"/>
      <c r="B580" s="34"/>
      <c r="C580" s="103"/>
      <c r="D580" s="82"/>
      <c r="E580" s="99"/>
      <c r="F580" s="100"/>
      <c r="G580" s="80"/>
      <c r="H580" s="80"/>
    </row>
    <row r="581" spans="1:9" s="81" customFormat="1" ht="12.75" x14ac:dyDescent="0.2">
      <c r="A581" s="27"/>
      <c r="B581" s="34"/>
      <c r="C581" s="103"/>
      <c r="D581" s="82"/>
      <c r="E581" s="99"/>
      <c r="F581" s="100"/>
      <c r="G581" s="80"/>
      <c r="H581" s="80"/>
    </row>
    <row r="582" spans="1:9" s="81" customFormat="1" ht="12.75" x14ac:dyDescent="0.2">
      <c r="A582" s="27"/>
      <c r="B582" s="34"/>
      <c r="C582" s="103"/>
      <c r="D582" s="82"/>
      <c r="E582" s="99"/>
      <c r="F582" s="100"/>
      <c r="G582" s="80"/>
      <c r="H582" s="80"/>
    </row>
    <row r="583" spans="1:9" s="81" customFormat="1" ht="12.75" x14ac:dyDescent="0.2">
      <c r="A583" s="27"/>
      <c r="B583" s="34"/>
      <c r="C583" s="103"/>
      <c r="D583" s="82"/>
      <c r="E583" s="99"/>
      <c r="F583" s="100"/>
      <c r="G583" s="80"/>
      <c r="H583" s="80"/>
    </row>
    <row r="584" spans="1:9" s="4" customFormat="1" ht="12.75" x14ac:dyDescent="0.2">
      <c r="A584" s="108"/>
      <c r="B584" s="126"/>
      <c r="C584" s="103"/>
      <c r="D584" s="82"/>
      <c r="E584" s="103"/>
      <c r="F584" s="127"/>
      <c r="G584" s="123"/>
      <c r="H584" s="123"/>
      <c r="I584" s="3"/>
    </row>
    <row r="585" spans="1:9" s="134" customFormat="1" ht="24" customHeight="1" x14ac:dyDescent="0.2">
      <c r="A585" s="190" t="s">
        <v>88</v>
      </c>
      <c r="B585" s="190"/>
      <c r="C585" s="190"/>
      <c r="D585" s="190"/>
      <c r="E585" s="190"/>
      <c r="F585" s="190"/>
      <c r="G585" s="132"/>
      <c r="H585" s="132"/>
      <c r="I585" s="133"/>
    </row>
    <row r="586" spans="1:9" s="134" customFormat="1" ht="33" customHeight="1" x14ac:dyDescent="0.2">
      <c r="A586" s="170"/>
      <c r="B586" s="187" t="s">
        <v>174</v>
      </c>
      <c r="C586" s="187"/>
      <c r="D586" s="187"/>
      <c r="E586" s="187"/>
      <c r="F586" s="170"/>
      <c r="G586" s="132"/>
      <c r="H586" s="132"/>
      <c r="I586" s="133"/>
    </row>
    <row r="587" spans="1:9" s="134" customFormat="1" ht="15.75" x14ac:dyDescent="0.2">
      <c r="A587" s="169"/>
      <c r="B587" s="135"/>
      <c r="C587" s="169"/>
      <c r="D587" s="136"/>
      <c r="E587" s="169"/>
      <c r="F587" s="169"/>
      <c r="G587" s="132"/>
      <c r="H587" s="132"/>
      <c r="I587" s="133"/>
    </row>
    <row r="588" spans="1:9" s="134" customFormat="1" ht="15.75" x14ac:dyDescent="0.2">
      <c r="A588" s="173">
        <v>1</v>
      </c>
      <c r="B588" s="138" t="s">
        <v>1</v>
      </c>
      <c r="C588" s="139"/>
      <c r="D588" s="140"/>
      <c r="E588" s="139"/>
      <c r="F588" s="141"/>
      <c r="G588" s="132"/>
      <c r="H588" s="132"/>
      <c r="I588" s="133"/>
    </row>
    <row r="589" spans="1:9" s="134" customFormat="1" ht="15.75" x14ac:dyDescent="0.2">
      <c r="A589" s="173"/>
      <c r="B589" s="142"/>
      <c r="C589" s="143"/>
      <c r="D589" s="144"/>
      <c r="E589" s="143"/>
      <c r="F589" s="145"/>
      <c r="G589" s="132"/>
      <c r="H589" s="132"/>
      <c r="I589" s="133"/>
    </row>
    <row r="590" spans="1:9" s="134" customFormat="1" ht="15.75" x14ac:dyDescent="0.2">
      <c r="A590" s="173">
        <v>2</v>
      </c>
      <c r="B590" s="138" t="s">
        <v>8</v>
      </c>
      <c r="C590" s="139"/>
      <c r="D590" s="140"/>
      <c r="E590" s="139"/>
      <c r="F590" s="141"/>
      <c r="G590" s="132"/>
      <c r="H590" s="132"/>
      <c r="I590" s="133"/>
    </row>
    <row r="591" spans="1:9" s="134" customFormat="1" ht="15.75" x14ac:dyDescent="0.2">
      <c r="A591" s="173"/>
      <c r="B591" s="142"/>
      <c r="C591" s="143"/>
      <c r="D591" s="144"/>
      <c r="E591" s="143"/>
      <c r="F591" s="146"/>
      <c r="G591" s="132"/>
      <c r="H591" s="132"/>
      <c r="I591" s="133"/>
    </row>
    <row r="592" spans="1:9" s="134" customFormat="1" ht="30" x14ac:dyDescent="0.2">
      <c r="A592" s="173">
        <v>3</v>
      </c>
      <c r="B592" s="138" t="s">
        <v>41</v>
      </c>
      <c r="C592" s="139"/>
      <c r="D592" s="140"/>
      <c r="E592" s="139"/>
      <c r="F592" s="141"/>
      <c r="G592" s="132"/>
      <c r="H592" s="132"/>
      <c r="I592" s="133"/>
    </row>
    <row r="593" spans="1:8" s="148" customFormat="1" ht="15.75" x14ac:dyDescent="0.2">
      <c r="A593" s="173"/>
      <c r="B593" s="142"/>
      <c r="C593" s="143"/>
      <c r="D593" s="144"/>
      <c r="E593" s="143"/>
      <c r="F593" s="146"/>
      <c r="G593" s="147"/>
      <c r="H593" s="147"/>
    </row>
    <row r="594" spans="1:8" s="148" customFormat="1" ht="15.75" x14ac:dyDescent="0.2">
      <c r="A594" s="173">
        <v>4</v>
      </c>
      <c r="B594" s="138" t="s">
        <v>42</v>
      </c>
      <c r="C594" s="139"/>
      <c r="D594" s="140"/>
      <c r="E594" s="139"/>
      <c r="F594" s="141"/>
      <c r="G594" s="147"/>
      <c r="H594" s="147"/>
    </row>
    <row r="595" spans="1:8" s="148" customFormat="1" ht="15.75" x14ac:dyDescent="0.2">
      <c r="A595" s="173"/>
      <c r="B595" s="142"/>
      <c r="C595" s="143"/>
      <c r="D595" s="144"/>
      <c r="E595" s="143"/>
      <c r="F595" s="146"/>
      <c r="G595" s="147"/>
      <c r="H595" s="147"/>
    </row>
    <row r="596" spans="1:8" s="148" customFormat="1" ht="15.75" x14ac:dyDescent="0.2">
      <c r="A596" s="173">
        <v>5</v>
      </c>
      <c r="B596" s="138" t="s">
        <v>18</v>
      </c>
      <c r="C596" s="139"/>
      <c r="D596" s="140"/>
      <c r="E596" s="139"/>
      <c r="F596" s="141"/>
      <c r="G596" s="147"/>
      <c r="H596" s="147"/>
    </row>
    <row r="597" spans="1:8" s="148" customFormat="1" ht="15.75" x14ac:dyDescent="0.2">
      <c r="A597" s="173"/>
      <c r="B597" s="142"/>
      <c r="C597" s="143"/>
      <c r="D597" s="144"/>
      <c r="E597" s="143"/>
      <c r="F597" s="146"/>
      <c r="G597" s="147"/>
      <c r="H597" s="147"/>
    </row>
    <row r="598" spans="1:8" s="148" customFormat="1" ht="15.75" x14ac:dyDescent="0.2">
      <c r="A598" s="173">
        <v>6</v>
      </c>
      <c r="B598" s="186" t="s">
        <v>202</v>
      </c>
      <c r="C598" s="186"/>
      <c r="D598" s="140"/>
      <c r="E598" s="139"/>
      <c r="F598" s="141"/>
      <c r="G598" s="147"/>
      <c r="H598" s="147"/>
    </row>
    <row r="599" spans="1:8" s="148" customFormat="1" ht="15.75" x14ac:dyDescent="0.2">
      <c r="A599" s="173"/>
      <c r="B599" s="142"/>
      <c r="C599" s="143"/>
      <c r="D599" s="144"/>
      <c r="E599" s="143"/>
      <c r="F599" s="146"/>
      <c r="G599" s="147"/>
      <c r="H599" s="147"/>
    </row>
    <row r="600" spans="1:8" s="150" customFormat="1" ht="15.75" x14ac:dyDescent="0.2">
      <c r="A600" s="173">
        <v>7</v>
      </c>
      <c r="B600" s="138" t="s">
        <v>36</v>
      </c>
      <c r="C600" s="139"/>
      <c r="D600" s="140"/>
      <c r="E600" s="139"/>
      <c r="F600" s="141"/>
      <c r="G600" s="149"/>
      <c r="H600" s="149"/>
    </row>
    <row r="601" spans="1:8" s="150" customFormat="1" ht="15.75" x14ac:dyDescent="0.2">
      <c r="A601" s="173"/>
      <c r="B601" s="142"/>
      <c r="C601" s="143"/>
      <c r="D601" s="144"/>
      <c r="E601" s="143"/>
      <c r="F601" s="146"/>
      <c r="G601" s="149"/>
      <c r="H601" s="149"/>
    </row>
    <row r="602" spans="1:8" s="150" customFormat="1" ht="15.75" x14ac:dyDescent="0.2">
      <c r="A602" s="173">
        <v>8</v>
      </c>
      <c r="B602" s="138" t="s">
        <v>72</v>
      </c>
      <c r="C602" s="139"/>
      <c r="D602" s="140"/>
      <c r="E602" s="139"/>
      <c r="F602" s="141"/>
      <c r="G602" s="149"/>
      <c r="H602" s="149"/>
    </row>
    <row r="603" spans="1:8" s="150" customFormat="1" ht="15.75" x14ac:dyDescent="0.2">
      <c r="A603" s="173"/>
      <c r="B603" s="142"/>
      <c r="C603" s="143"/>
      <c r="D603" s="144"/>
      <c r="E603" s="143"/>
      <c r="F603" s="146"/>
      <c r="G603" s="149"/>
      <c r="H603" s="149"/>
    </row>
    <row r="604" spans="1:8" s="150" customFormat="1" ht="15.75" x14ac:dyDescent="0.2">
      <c r="A604" s="173">
        <v>9</v>
      </c>
      <c r="B604" s="138" t="s">
        <v>144</v>
      </c>
      <c r="C604" s="139"/>
      <c r="D604" s="140"/>
      <c r="E604" s="139"/>
      <c r="F604" s="141"/>
      <c r="G604" s="149"/>
      <c r="H604" s="149"/>
    </row>
    <row r="605" spans="1:8" s="150" customFormat="1" ht="15.75" x14ac:dyDescent="0.2">
      <c r="A605" s="137"/>
      <c r="B605" s="142"/>
      <c r="C605" s="143"/>
      <c r="D605" s="144"/>
      <c r="E605" s="143"/>
      <c r="F605" s="146"/>
      <c r="G605" s="149"/>
      <c r="H605" s="149"/>
    </row>
    <row r="606" spans="1:8" s="150" customFormat="1" ht="16.5" thickBot="1" x14ac:dyDescent="0.25">
      <c r="A606" s="153"/>
      <c r="B606" s="154" t="s">
        <v>107</v>
      </c>
      <c r="C606" s="151"/>
      <c r="D606" s="152"/>
      <c r="E606" s="151"/>
      <c r="F606" s="155"/>
      <c r="G606" s="149"/>
      <c r="H606" s="149"/>
    </row>
    <row r="607" spans="1:8" s="81" customFormat="1" ht="12.75" x14ac:dyDescent="0.2">
      <c r="A607" s="128"/>
      <c r="B607" s="126"/>
      <c r="C607" s="103"/>
      <c r="D607" s="82"/>
      <c r="E607" s="103"/>
      <c r="F607" s="110"/>
      <c r="G607" s="80"/>
      <c r="H607" s="80"/>
    </row>
    <row r="608" spans="1:8" s="81" customFormat="1" ht="12.75" x14ac:dyDescent="0.2">
      <c r="A608" s="128"/>
      <c r="B608" s="126"/>
      <c r="C608" s="103"/>
      <c r="D608" s="82"/>
      <c r="E608" s="103"/>
      <c r="F608" s="110"/>
      <c r="G608" s="80"/>
      <c r="H608" s="80"/>
    </row>
    <row r="609" spans="1:9" s="81" customFormat="1" ht="12.75" x14ac:dyDescent="0.2">
      <c r="A609" s="128"/>
      <c r="B609" s="126"/>
      <c r="C609" s="67"/>
      <c r="D609" s="129" t="s">
        <v>171</v>
      </c>
      <c r="E609" s="130"/>
      <c r="F609" s="110"/>
      <c r="G609" s="80"/>
      <c r="H609" s="80"/>
    </row>
    <row r="610" spans="1:9" x14ac:dyDescent="0.2">
      <c r="A610" s="6"/>
      <c r="B610" s="6"/>
      <c r="C610" s="22"/>
      <c r="D610" s="18"/>
      <c r="E610" s="12"/>
      <c r="F610" s="12"/>
      <c r="G610" s="1"/>
      <c r="H610" s="1"/>
      <c r="I610" s="1"/>
    </row>
    <row r="611" spans="1:9" s="2" customFormat="1" x14ac:dyDescent="0.2">
      <c r="A611" s="176"/>
      <c r="B611" s="177"/>
      <c r="C611" s="20"/>
      <c r="D611" s="16"/>
      <c r="E611" s="20"/>
      <c r="F611" s="20"/>
      <c r="G611" s="13"/>
      <c r="H611" s="13"/>
    </row>
    <row r="612" spans="1:9" s="2" customFormat="1" x14ac:dyDescent="0.2">
      <c r="A612" s="176"/>
      <c r="B612" s="177"/>
      <c r="C612" s="20"/>
      <c r="D612" s="16"/>
      <c r="E612" s="20"/>
      <c r="F612" s="20"/>
      <c r="G612" s="13"/>
      <c r="H612" s="13"/>
    </row>
    <row r="613" spans="1:9" s="2" customFormat="1" x14ac:dyDescent="0.2">
      <c r="A613" s="176"/>
      <c r="B613" s="177"/>
      <c r="C613" s="20"/>
      <c r="D613" s="16"/>
      <c r="E613" s="20"/>
      <c r="F613" s="20"/>
      <c r="G613" s="13"/>
      <c r="H613" s="13"/>
    </row>
    <row r="614" spans="1:9" s="2" customFormat="1" x14ac:dyDescent="0.2">
      <c r="A614" s="176"/>
      <c r="B614" s="177"/>
      <c r="C614" s="20"/>
      <c r="D614" s="16"/>
      <c r="E614" s="20"/>
      <c r="F614" s="20"/>
      <c r="G614" s="13"/>
      <c r="H614" s="13"/>
    </row>
    <row r="615" spans="1:9" s="2" customFormat="1" x14ac:dyDescent="0.2">
      <c r="A615" s="176"/>
      <c r="B615" s="177"/>
      <c r="C615" s="20"/>
      <c r="D615" s="16"/>
      <c r="E615" s="20"/>
      <c r="F615" s="20"/>
      <c r="G615" s="13"/>
      <c r="H615" s="13"/>
    </row>
    <row r="616" spans="1:9" s="2" customFormat="1" x14ac:dyDescent="0.2">
      <c r="A616" s="176"/>
      <c r="B616" s="177"/>
      <c r="C616" s="20"/>
      <c r="D616" s="16"/>
      <c r="E616" s="20"/>
      <c r="F616" s="20"/>
      <c r="G616" s="13"/>
      <c r="H616" s="13"/>
    </row>
  </sheetData>
  <mergeCells count="6">
    <mergeCell ref="B598:C598"/>
    <mergeCell ref="B586:E586"/>
    <mergeCell ref="A1:F1"/>
    <mergeCell ref="H554:I554"/>
    <mergeCell ref="A585:F585"/>
    <mergeCell ref="B3:E3"/>
  </mergeCells>
  <pageMargins left="1.1811023622047245" right="0.59055118110236227" top="0.98425196850393704" bottom="0.98425196850393704" header="0.59055118110236227" footer="0.59055118110236227"/>
  <pageSetup paperSize="9" orientation="portrait" r:id="rId1"/>
  <headerFooter>
    <oddHeader xml:space="preserve">&amp;L&amp;8Grad Vodice
Projekt sanacije od poplava - Zarovo Dulcin
&amp;R&amp;8Građevinski projekt
T.D. 032/17
</oddHeader>
    <oddFooter>&amp;L&amp;8
HIDROING d.o.o.
Split, prosinac 2017.&amp;R&amp;8Troškovnik
str. &amp;P/&amp;N</oddFooter>
  </headerFooter>
  <rowBreaks count="9" manualBreakCount="9">
    <brk id="10" max="16383" man="1"/>
    <brk id="107" max="5" man="1"/>
    <brk id="150" max="5" man="1"/>
    <brk id="239" max="5" man="1"/>
    <brk id="324" max="5" man="1"/>
    <brk id="344" max="5" man="1"/>
    <brk id="366" max="5" man="1"/>
    <brk id="407" max="5" man="1"/>
    <brk id="581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Zarovo Dulcin</vt:lpstr>
      <vt:lpstr>'Zarovo Dulcin'!Ispis_naslova</vt:lpstr>
      <vt:lpstr>'Zarovo Dulcin'!Podrucje_ispisa</vt:lpstr>
    </vt:vector>
  </TitlesOfParts>
  <Company>Akvedukt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Dodig</dc:creator>
  <cp:lastModifiedBy>Toni</cp:lastModifiedBy>
  <cp:lastPrinted>2017-12-22T16:10:20Z</cp:lastPrinted>
  <dcterms:created xsi:type="dcterms:W3CDTF">2003-07-15T12:20:04Z</dcterms:created>
  <dcterms:modified xsi:type="dcterms:W3CDTF">2017-12-22T16:10:54Z</dcterms:modified>
</cp:coreProperties>
</file>